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BM29" i="1"/>
  <c r="BL29" i="1"/>
  <c r="BJ29" i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/>
  <c r="AF29" i="1" s="1"/>
  <c r="W29" i="1"/>
  <c r="V29" i="1"/>
  <c r="U29" i="1"/>
  <c r="N29" i="1"/>
  <c r="BM28" i="1"/>
  <c r="BL28" i="1"/>
  <c r="BJ28" i="1"/>
  <c r="BK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M27" i="1"/>
  <c r="BL27" i="1"/>
  <c r="BJ27" i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U27" i="1" s="1"/>
  <c r="V27" i="1"/>
  <c r="N27" i="1"/>
  <c r="H27" i="1"/>
  <c r="L27" i="1" s="1"/>
  <c r="G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U26" i="1" s="1"/>
  <c r="N26" i="1"/>
  <c r="BM25" i="1"/>
  <c r="BL25" i="1"/>
  <c r="BK25" i="1" s="1"/>
  <c r="BJ25" i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AF25" i="1" s="1"/>
  <c r="W25" i="1"/>
  <c r="V25" i="1"/>
  <c r="U25" i="1" s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 s="1"/>
  <c r="W24" i="1"/>
  <c r="V24" i="1"/>
  <c r="N24" i="1"/>
  <c r="BM23" i="1"/>
  <c r="BL23" i="1"/>
  <c r="BK23" i="1"/>
  <c r="Q23" i="1" s="1"/>
  <c r="BJ23" i="1"/>
  <c r="BG23" i="1"/>
  <c r="BF23" i="1"/>
  <c r="BE23" i="1"/>
  <c r="BD23" i="1"/>
  <c r="BH23" i="1" s="1"/>
  <c r="BI23" i="1" s="1"/>
  <c r="BC23" i="1"/>
  <c r="AX23" i="1" s="1"/>
  <c r="AZ23" i="1"/>
  <c r="AU23" i="1"/>
  <c r="AW23" i="1" s="1"/>
  <c r="AS23" i="1"/>
  <c r="AL23" i="1"/>
  <c r="AM23" i="1" s="1"/>
  <c r="AG23" i="1"/>
  <c r="AE23" i="1" s="1"/>
  <c r="W23" i="1"/>
  <c r="V23" i="1"/>
  <c r="U23" i="1" s="1"/>
  <c r="N23" i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M22" i="1"/>
  <c r="AL22" i="1"/>
  <c r="AG22" i="1"/>
  <c r="AE22" i="1"/>
  <c r="W22" i="1"/>
  <c r="U22" i="1" s="1"/>
  <c r="V22" i="1"/>
  <c r="N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G21" i="1" s="1"/>
  <c r="W21" i="1"/>
  <c r="V21" i="1"/>
  <c r="U21" i="1" s="1"/>
  <c r="N21" i="1"/>
  <c r="BM20" i="1"/>
  <c r="BL20" i="1"/>
  <c r="BJ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U20" i="1" s="1"/>
  <c r="N20" i="1"/>
  <c r="BM19" i="1"/>
  <c r="BL19" i="1"/>
  <c r="BJ19" i="1"/>
  <c r="BK19" i="1" s="1"/>
  <c r="AU19" i="1" s="1"/>
  <c r="AW19" i="1" s="1"/>
  <c r="BG19" i="1"/>
  <c r="BF19" i="1"/>
  <c r="BE19" i="1"/>
  <c r="BD19" i="1"/>
  <c r="BH19" i="1" s="1"/>
  <c r="BI19" i="1" s="1"/>
  <c r="BC19" i="1"/>
  <c r="AX19" i="1" s="1"/>
  <c r="AZ19" i="1"/>
  <c r="AS19" i="1"/>
  <c r="AM19" i="1"/>
  <c r="AL19" i="1"/>
  <c r="AG19" i="1"/>
  <c r="AE19" i="1" s="1"/>
  <c r="W19" i="1"/>
  <c r="V19" i="1"/>
  <c r="U19" i="1" s="1"/>
  <c r="N19" i="1"/>
  <c r="AU21" i="1" l="1"/>
  <c r="AW21" i="1" s="1"/>
  <c r="Q21" i="1"/>
  <c r="H30" i="1"/>
  <c r="I30" i="1" s="1"/>
  <c r="I26" i="1"/>
  <c r="H26" i="1"/>
  <c r="H24" i="1"/>
  <c r="AV24" i="1" s="1"/>
  <c r="BK24" i="1"/>
  <c r="BK27" i="1"/>
  <c r="AU27" i="1" s="1"/>
  <c r="AW27" i="1" s="1"/>
  <c r="G20" i="1"/>
  <c r="Q19" i="1"/>
  <c r="G28" i="1"/>
  <c r="Y28" i="1" s="1"/>
  <c r="BK29" i="1"/>
  <c r="AU22" i="1"/>
  <c r="Q22" i="1"/>
  <c r="R19" i="1"/>
  <c r="S19" i="1" s="1"/>
  <c r="H19" i="1"/>
  <c r="AV19" i="1" s="1"/>
  <c r="AY19" i="1" s="1"/>
  <c r="AF19" i="1"/>
  <c r="I19" i="1"/>
  <c r="G19" i="1"/>
  <c r="Q25" i="1"/>
  <c r="AU25" i="1"/>
  <c r="AU26" i="1"/>
  <c r="AW26" i="1" s="1"/>
  <c r="Q26" i="1"/>
  <c r="AF23" i="1"/>
  <c r="Y21" i="1"/>
  <c r="Y27" i="1"/>
  <c r="AU29" i="1"/>
  <c r="AW29" i="1" s="1"/>
  <c r="Q29" i="1"/>
  <c r="R21" i="1"/>
  <c r="S21" i="1" s="1"/>
  <c r="O21" i="1" s="1"/>
  <c r="M21" i="1" s="1"/>
  <c r="P21" i="1" s="1"/>
  <c r="J21" i="1" s="1"/>
  <c r="K21" i="1" s="1"/>
  <c r="L21" i="1"/>
  <c r="H21" i="1"/>
  <c r="AV21" i="1" s="1"/>
  <c r="AY21" i="1" s="1"/>
  <c r="AF21" i="1"/>
  <c r="I21" i="1"/>
  <c r="G22" i="1"/>
  <c r="H22" i="1"/>
  <c r="AV22" i="1" s="1"/>
  <c r="AY22" i="1" s="1"/>
  <c r="AW25" i="1"/>
  <c r="AU30" i="1"/>
  <c r="AW30" i="1" s="1"/>
  <c r="Q30" i="1"/>
  <c r="Y20" i="1"/>
  <c r="AF22" i="1"/>
  <c r="AW22" i="1"/>
  <c r="G23" i="1"/>
  <c r="L25" i="1"/>
  <c r="H25" i="1"/>
  <c r="AV25" i="1" s="1"/>
  <c r="AY25" i="1" s="1"/>
  <c r="G25" i="1"/>
  <c r="Q28" i="1"/>
  <c r="AU28" i="1"/>
  <c r="AW28" i="1" s="1"/>
  <c r="I22" i="1"/>
  <c r="H23" i="1"/>
  <c r="I23" i="1" s="1"/>
  <c r="I24" i="1"/>
  <c r="H20" i="1"/>
  <c r="BK20" i="1"/>
  <c r="U24" i="1"/>
  <c r="AF27" i="1"/>
  <c r="I27" i="1"/>
  <c r="AV27" i="1"/>
  <c r="AY27" i="1" s="1"/>
  <c r="H28" i="1"/>
  <c r="AV28" i="1" s="1"/>
  <c r="L29" i="1"/>
  <c r="H29" i="1"/>
  <c r="G29" i="1"/>
  <c r="I20" i="1"/>
  <c r="G24" i="1"/>
  <c r="L24" i="1"/>
  <c r="G26" i="1"/>
  <c r="AF26" i="1"/>
  <c r="Q27" i="1"/>
  <c r="G30" i="1"/>
  <c r="AF30" i="1"/>
  <c r="L30" i="1" l="1"/>
  <c r="AV30" i="1"/>
  <c r="L26" i="1"/>
  <c r="AV26" i="1"/>
  <c r="AY26" i="1" s="1"/>
  <c r="Q24" i="1"/>
  <c r="AU24" i="1"/>
  <c r="AW24" i="1" s="1"/>
  <c r="R24" i="1"/>
  <c r="S24" i="1" s="1"/>
  <c r="AA24" i="1" s="1"/>
  <c r="Y23" i="1"/>
  <c r="Y22" i="1"/>
  <c r="T19" i="1"/>
  <c r="X19" i="1" s="1"/>
  <c r="Z19" i="1"/>
  <c r="AA19" i="1"/>
  <c r="AY28" i="1"/>
  <c r="R28" i="1"/>
  <c r="S28" i="1" s="1"/>
  <c r="Y25" i="1"/>
  <c r="R22" i="1"/>
  <c r="S22" i="1" s="1"/>
  <c r="O22" i="1" s="1"/>
  <c r="M22" i="1" s="1"/>
  <c r="P22" i="1" s="1"/>
  <c r="J22" i="1" s="1"/>
  <c r="K22" i="1" s="1"/>
  <c r="Y30" i="1"/>
  <c r="Y29" i="1"/>
  <c r="L28" i="1"/>
  <c r="Q20" i="1"/>
  <c r="AU20" i="1"/>
  <c r="AW20" i="1" s="1"/>
  <c r="AV23" i="1"/>
  <c r="AY23" i="1" s="1"/>
  <c r="L23" i="1"/>
  <c r="L22" i="1"/>
  <c r="Y24" i="1"/>
  <c r="R23" i="1"/>
  <c r="S23" i="1" s="1"/>
  <c r="R26" i="1"/>
  <c r="S26" i="1" s="1"/>
  <c r="O26" i="1" s="1"/>
  <c r="M26" i="1" s="1"/>
  <c r="P26" i="1" s="1"/>
  <c r="J26" i="1" s="1"/>
  <c r="K26" i="1" s="1"/>
  <c r="R25" i="1"/>
  <c r="S25" i="1" s="1"/>
  <c r="Y26" i="1"/>
  <c r="T21" i="1"/>
  <c r="X21" i="1" s="1"/>
  <c r="Z21" i="1"/>
  <c r="AA21" i="1"/>
  <c r="R27" i="1"/>
  <c r="S27" i="1" s="1"/>
  <c r="AV29" i="1"/>
  <c r="AY29" i="1" s="1"/>
  <c r="I29" i="1"/>
  <c r="I28" i="1"/>
  <c r="AV20" i="1"/>
  <c r="L20" i="1"/>
  <c r="AY30" i="1"/>
  <c r="R30" i="1"/>
  <c r="S30" i="1" s="1"/>
  <c r="R29" i="1"/>
  <c r="S29" i="1" s="1"/>
  <c r="O29" i="1" s="1"/>
  <c r="M29" i="1" s="1"/>
  <c r="P29" i="1" s="1"/>
  <c r="J29" i="1" s="1"/>
  <c r="K29" i="1" s="1"/>
  <c r="Y19" i="1"/>
  <c r="O19" i="1"/>
  <c r="M19" i="1" s="1"/>
  <c r="P19" i="1" s="1"/>
  <c r="J19" i="1" s="1"/>
  <c r="K19" i="1" s="1"/>
  <c r="L19" i="1"/>
  <c r="I25" i="1"/>
  <c r="Z24" i="1" l="1"/>
  <c r="O24" i="1"/>
  <c r="M24" i="1" s="1"/>
  <c r="P24" i="1" s="1"/>
  <c r="J24" i="1" s="1"/>
  <c r="K24" i="1" s="1"/>
  <c r="T24" i="1"/>
  <c r="X24" i="1" s="1"/>
  <c r="AY24" i="1"/>
  <c r="T25" i="1"/>
  <c r="X25" i="1" s="1"/>
  <c r="AA25" i="1"/>
  <c r="Z25" i="1"/>
  <c r="T23" i="1"/>
  <c r="X23" i="1" s="1"/>
  <c r="AA23" i="1"/>
  <c r="Z23" i="1"/>
  <c r="O23" i="1"/>
  <c r="M23" i="1" s="1"/>
  <c r="P23" i="1" s="1"/>
  <c r="J23" i="1" s="1"/>
  <c r="K23" i="1" s="1"/>
  <c r="AY20" i="1"/>
  <c r="R20" i="1"/>
  <c r="S20" i="1" s="1"/>
  <c r="AA30" i="1"/>
  <c r="T30" i="1"/>
  <c r="X30" i="1" s="1"/>
  <c r="Z30" i="1"/>
  <c r="T27" i="1"/>
  <c r="X27" i="1" s="1"/>
  <c r="AA27" i="1"/>
  <c r="Z27" i="1"/>
  <c r="O27" i="1"/>
  <c r="M27" i="1" s="1"/>
  <c r="P27" i="1" s="1"/>
  <c r="J27" i="1" s="1"/>
  <c r="K27" i="1" s="1"/>
  <c r="O30" i="1"/>
  <c r="M30" i="1" s="1"/>
  <c r="P30" i="1" s="1"/>
  <c r="J30" i="1" s="1"/>
  <c r="K30" i="1" s="1"/>
  <c r="O25" i="1"/>
  <c r="M25" i="1" s="1"/>
  <c r="P25" i="1" s="1"/>
  <c r="J25" i="1" s="1"/>
  <c r="K25" i="1" s="1"/>
  <c r="AB19" i="1"/>
  <c r="T29" i="1"/>
  <c r="X29" i="1" s="1"/>
  <c r="AA29" i="1"/>
  <c r="Z29" i="1"/>
  <c r="AB21" i="1"/>
  <c r="AA26" i="1"/>
  <c r="AB26" i="1" s="1"/>
  <c r="T26" i="1"/>
  <c r="X26" i="1" s="1"/>
  <c r="Z26" i="1"/>
  <c r="AA22" i="1"/>
  <c r="AB22" i="1" s="1"/>
  <c r="T22" i="1"/>
  <c r="X22" i="1" s="1"/>
  <c r="Z22" i="1"/>
  <c r="T28" i="1"/>
  <c r="X28" i="1" s="1"/>
  <c r="AA28" i="1"/>
  <c r="Z28" i="1"/>
  <c r="O28" i="1"/>
  <c r="M28" i="1" s="1"/>
  <c r="P28" i="1" s="1"/>
  <c r="J28" i="1" s="1"/>
  <c r="K28" i="1" s="1"/>
  <c r="AB24" i="1"/>
  <c r="AB27" i="1" l="1"/>
  <c r="AB30" i="1"/>
  <c r="AB28" i="1"/>
  <c r="Z20" i="1"/>
  <c r="T20" i="1"/>
  <c r="X20" i="1" s="1"/>
  <c r="AA20" i="1"/>
  <c r="O20" i="1"/>
  <c r="M20" i="1" s="1"/>
  <c r="P20" i="1" s="1"/>
  <c r="J20" i="1" s="1"/>
  <c r="K20" i="1" s="1"/>
  <c r="AB25" i="1"/>
  <c r="AB29" i="1"/>
  <c r="AB23" i="1"/>
  <c r="AB20" i="1" l="1"/>
</calcChain>
</file>

<file path=xl/sharedStrings.xml><?xml version="1.0" encoding="utf-8"?>
<sst xmlns="http://schemas.openxmlformats.org/spreadsheetml/2006/main" count="891" uniqueCount="429">
  <si>
    <t>File opened</t>
  </si>
  <si>
    <t>2020-09-09 13:07:42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</si>
  <si>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</si>
  <si>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</si>
  <si>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</si>
  <si>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</si>
  <si>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</si>
  <si>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</si>
  <si>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</si>
  <si>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</si>
  <si>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</si>
  <si>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</si>
  <si>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</si>
  <si>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{"co2aspan1": "0.959104", "h2obspan2a": "0.0927813", "h2obspanconc2": "0", "co2aspan2": "-0.0251474", "tazero": "0.197292", "h2oaspanconc2": "0", "h2oaspanconc1": "19.45", "co2bspan2a": "0.189054", "co2bspan2": "-0.0264927", "chamberpressurezero": "2.59421", "h2oaspan2": "0", "co2aspanconc1": "993", "h2oazero": "1.05097", "flowazero": "0.28716", "ssb_ref": "37590.7", "co2aspan2a": "0.188041", "h2oaspan2b": "0.0948874", "flowbzero": "0.30082", "h2obzero": "1.06811", "co2bspanconc1": "993", "co2bzero": "0.862588", "oxygen": "21", "co2bspanconc2": "296.7", "co2aspan2b": "0.179462", "h2obspan1": "1.02611", "co2bspan1": "0.957744", "h2oaspan1": "1.01611", "h2obspan2": "0", "h2oaspan2a": "0.0933829", "h2obspan2b": "0.0952042", "tbzero": "0.155348", "co2azero": "0.870173", "ssa_ref": "32565.6", "co2bspan2b": "0.180118", "h2obspanconc1": "19.45", "flowmeterzero": "1.06113", "co2aspanconc2": "296.7"}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</si>
  <si>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</si>
  <si>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</si>
  <si>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</si>
  <si>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</si>
  <si>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</si>
  <si>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</si>
  <si>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</si>
  <si>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</si>
  <si>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</si>
  <si>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13:07:42</t>
  </si>
  <si>
    <t>Stability Definition:	CO2_r (Meas): Slp&lt;0.1 Per=20	H2O_s (Meas): Slp&lt;0.5 Per=20	CO2_s (Meas): Slp&lt;1 Per=15	H2O_r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</si>
  <si>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</si>
  <si>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</si>
  <si>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</si>
  <si>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</si>
  <si>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</si>
  <si>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</si>
  <si>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</si>
  <si>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</si>
  <si>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</si>
  <si>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</si>
  <si>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</si>
  <si>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</si>
  <si>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</si>
  <si>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</si>
  <si>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</si>
  <si>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</si>
  <si>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</si>
  <si>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</si>
  <si>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</si>
  <si>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</si>
  <si>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</si>
  <si>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</si>
  <si>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</si>
  <si>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</si>
  <si>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</si>
  <si>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</si>
  <si>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</si>
  <si>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</si>
  <si>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</si>
  <si>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</si>
  <si>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</si>
  <si>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</si>
  <si>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</si>
  <si>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</si>
  <si>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</si>
  <si>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</si>
  <si>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</si>
  <si>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</si>
  <si>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</si>
  <si>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</si>
  <si>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</si>
  <si>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</si>
  <si>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</si>
  <si>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</si>
  <si>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</si>
  <si>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</si>
  <si>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</si>
  <si>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</si>
  <si>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</si>
  <si>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</si>
  <si>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</si>
  <si>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</si>
  <si>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</si>
  <si>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</si>
  <si>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</si>
  <si>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</si>
  <si>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</si>
  <si>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</si>
  <si>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</si>
  <si>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</si>
  <si>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</si>
  <si>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</si>
  <si>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</si>
  <si>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</si>
  <si>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</si>
  <si>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</si>
  <si>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</si>
  <si>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</si>
  <si>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</si>
  <si>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</si>
  <si>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</si>
  <si>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</si>
  <si>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</si>
  <si>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</si>
  <si>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</si>
  <si>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</si>
  <si>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</si>
  <si>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</si>
  <si>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</si>
  <si>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</si>
  <si>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</si>
  <si>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</si>
  <si>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</si>
  <si>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</si>
  <si>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</si>
  <si>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</si>
  <si>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</si>
  <si>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</si>
  <si>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</si>
  <si>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</si>
  <si>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</si>
  <si>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</si>
  <si>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</si>
  <si>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</si>
  <si>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</si>
  <si>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</si>
  <si>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</si>
  <si>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</si>
  <si>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</si>
  <si>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</si>
  <si>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</si>
  <si>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</si>
  <si>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</si>
  <si>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</si>
  <si>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</si>
  <si>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</si>
  <si>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</si>
  <si>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</si>
  <si>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</si>
  <si>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</si>
  <si>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</si>
  <si>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</si>
  <si>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</si>
  <si>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</si>
  <si>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</si>
  <si>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</si>
  <si>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</si>
  <si>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</si>
  <si>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</si>
  <si>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</si>
  <si>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</si>
  <si>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</si>
  <si>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</si>
  <si>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</si>
  <si>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</si>
  <si>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</si>
  <si>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</si>
  <si>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</si>
  <si>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</si>
  <si>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</si>
  <si>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</si>
  <si>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</si>
  <si>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</si>
  <si>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</si>
  <si>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</si>
  <si>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</si>
  <si>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</si>
  <si>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</si>
  <si>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</si>
  <si>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</si>
  <si>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</si>
  <si>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</si>
  <si>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</si>
  <si>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</si>
  <si>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</si>
  <si>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</si>
  <si>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</si>
  <si>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</si>
  <si>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</si>
  <si>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</si>
  <si>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</si>
  <si>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</si>
  <si>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</si>
  <si>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</si>
  <si>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</si>
  <si>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</si>
  <si>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</si>
  <si>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</si>
  <si>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</si>
  <si>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</si>
  <si>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</si>
  <si>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</si>
  <si>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</si>
  <si>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</si>
  <si>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</si>
  <si>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</si>
  <si>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</si>
  <si>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</si>
  <si>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</si>
  <si>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</si>
  <si>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</si>
  <si>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</si>
  <si>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</si>
  <si>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</si>
  <si>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</si>
  <si>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</si>
  <si>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</si>
  <si>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</si>
  <si>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</si>
  <si>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</si>
  <si>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</si>
  <si>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</si>
  <si>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</si>
  <si>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</si>
  <si>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</si>
  <si>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</si>
  <si>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</si>
  <si>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</si>
  <si>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</si>
  <si>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</si>
  <si>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</si>
  <si>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</si>
  <si>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</si>
  <si>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</si>
  <si>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</si>
  <si>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</si>
  <si>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</si>
  <si>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</si>
  <si>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</si>
  <si>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</si>
  <si>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</si>
  <si>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</si>
  <si>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</si>
  <si>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</si>
  <si>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</si>
  <si>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</si>
  <si>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</si>
  <si>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</si>
  <si>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</si>
  <si>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</si>
  <si>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</si>
  <si>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</si>
  <si>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</si>
  <si>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</si>
  <si>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</si>
  <si>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</si>
  <si>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</si>
  <si>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</si>
  <si>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</si>
  <si>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</si>
  <si>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</si>
  <si>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</si>
  <si>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</si>
  <si>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</si>
  <si>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</si>
  <si>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</si>
  <si>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</si>
  <si>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</si>
  <si>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</si>
  <si>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</si>
  <si>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</si>
  <si>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</si>
  <si>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</si>
  <si>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</si>
  <si>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</si>
  <si>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</si>
  <si>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</si>
  <si>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</si>
  <si>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</si>
  <si>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</si>
  <si>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</si>
  <si>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</si>
  <si>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</si>
  <si>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</si>
  <si>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</si>
  <si>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</si>
  <si>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</si>
  <si>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</si>
  <si>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</si>
  <si>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</si>
  <si>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</si>
  <si>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</si>
  <si>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</si>
  <si>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</si>
  <si>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</si>
  <si>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AccH2O_des</t>
  </si>
  <si>
    <t>CO2_hrs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</si>
  <si>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</si>
  <si>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</si>
  <si>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</si>
  <si>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</si>
  <si>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</si>
  <si>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</si>
  <si>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</si>
  <si>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</si>
  <si>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</si>
  <si>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</si>
  <si>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</si>
  <si>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</si>
  <si>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</si>
  <si>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</si>
  <si>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</si>
  <si>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</si>
  <si>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</si>
  <si>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</si>
  <si>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</si>
  <si>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</si>
  <si>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</si>
  <si>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</si>
  <si>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</si>
  <si>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</si>
  <si>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</si>
  <si>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</si>
  <si>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</si>
  <si>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</si>
  <si>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</si>
  <si>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</si>
  <si>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</si>
  <si>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</si>
  <si>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</si>
  <si>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</si>
  <si>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</si>
  <si>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</si>
  <si>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</si>
  <si>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</si>
  <si>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</si>
  <si>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</si>
  <si>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</si>
  <si>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</si>
  <si>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</si>
  <si>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</si>
  <si>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</si>
  <si>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</si>
  <si>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</si>
  <si>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</si>
  <si>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</si>
  <si>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</si>
  <si>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</si>
  <si>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</si>
  <si>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</si>
  <si>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</si>
  <si>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</si>
  <si>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</si>
  <si>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</si>
  <si>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</si>
  <si>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</si>
  <si>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</si>
  <si>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</si>
  <si>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</si>
  <si>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</si>
  <si>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</si>
  <si>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</si>
  <si>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</si>
  <si>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</si>
  <si>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</si>
  <si>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</si>
  <si>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</si>
  <si>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</si>
  <si>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</si>
  <si>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</si>
  <si>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</si>
  <si>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</si>
  <si>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</si>
  <si>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</si>
  <si>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</si>
  <si>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MPF-2003-20161005-15_23_20</t>
  </si>
  <si>
    <t>3/4</t>
  </si>
  <si>
    <t>11111111</t>
  </si>
  <si>
    <t>oooooooo</t>
  </si>
  <si>
    <t>off</t>
  </si>
  <si>
    <t>20200909 13:14:41</t>
  </si>
  <si>
    <t>13:14:41</t>
  </si>
  <si>
    <t>MPF-2006-20161005-16_49_45</t>
  </si>
  <si>
    <t>DARK-2007-20161005-16_49_47</t>
  </si>
  <si>
    <t>13:13:41</t>
  </si>
  <si>
    <t>1/4</t>
  </si>
  <si>
    <t>20200909 13:16:38</t>
  </si>
  <si>
    <t>13:16:38</t>
  </si>
  <si>
    <t>MPF-2008-20161005-16_51_42</t>
  </si>
  <si>
    <t>DARK-2009-20161005-16_51_44</t>
  </si>
  <si>
    <t>13:16:57</t>
  </si>
  <si>
    <t>4/4</t>
  </si>
  <si>
    <t>20200909 13:18:58</t>
  </si>
  <si>
    <t>13:18:58</t>
  </si>
  <si>
    <t>MPF-2010-20161005-16_54_02</t>
  </si>
  <si>
    <t>DARK-2011-20161005-16_54_04</t>
  </si>
  <si>
    <t>13:18:20</t>
  </si>
  <si>
    <t>20200909 13:20:59</t>
  </si>
  <si>
    <t>13:20:59</t>
  </si>
  <si>
    <t>MPF-2012-20161005-16_56_03</t>
  </si>
  <si>
    <t>DARK-2013-20161005-16_56_04</t>
  </si>
  <si>
    <t>13:20:25</t>
  </si>
  <si>
    <t>0/4</t>
  </si>
  <si>
    <t>20200909 13:22:23</t>
  </si>
  <si>
    <t>13:22:23</t>
  </si>
  <si>
    <t>MPF-2014-20161005-16_57_27</t>
  </si>
  <si>
    <t>DARK-2015-20161005-16_57_29</t>
  </si>
  <si>
    <t>13:22:46</t>
  </si>
  <si>
    <t>20200909 13:24:47</t>
  </si>
  <si>
    <t>13:24:47</t>
  </si>
  <si>
    <t>MPF-2016-20161005-16_59_51</t>
  </si>
  <si>
    <t>DARK-2017-20161005-16_59_53</t>
  </si>
  <si>
    <t>13:24:09</t>
  </si>
  <si>
    <t>2/4</t>
  </si>
  <si>
    <t>20200909 13:26:48</t>
  </si>
  <si>
    <t>13:26:48</t>
  </si>
  <si>
    <t>MPF-2018-20161005-17_01_52</t>
  </si>
  <si>
    <t>DARK-2019-20161005-17_01_54</t>
  </si>
  <si>
    <t>13:27:07</t>
  </si>
  <si>
    <t>20200909 13:28:56</t>
  </si>
  <si>
    <t>13:28:56</t>
  </si>
  <si>
    <t>MPF-2020-20161005-17_04_00</t>
  </si>
  <si>
    <t>DARK-2021-20161005-17_04_02</t>
  </si>
  <si>
    <t>13:28:24</t>
  </si>
  <si>
    <t>20200909 13:30:24</t>
  </si>
  <si>
    <t>13:30:24</t>
  </si>
  <si>
    <t>MPF-2022-20161005-17_05_28</t>
  </si>
  <si>
    <t>DARK-2023-20161005-17_05_30</t>
  </si>
  <si>
    <t>13:30:41</t>
  </si>
  <si>
    <t>20200909 13:32:42</t>
  </si>
  <si>
    <t>13:32:42</t>
  </si>
  <si>
    <t>MPF-2024-20161005-17_07_46</t>
  </si>
  <si>
    <t>DARK-2025-20161005-17_07_48</t>
  </si>
  <si>
    <t>13:31:37</t>
  </si>
  <si>
    <t>20200909 13:34:43</t>
  </si>
  <si>
    <t>13:34:43</t>
  </si>
  <si>
    <t>MPF-2026-20161005-17_09_47</t>
  </si>
  <si>
    <t>-</t>
  </si>
  <si>
    <t>13:35:00</t>
  </si>
  <si>
    <t>20200909 13:56:42</t>
  </si>
  <si>
    <t>13:56:42</t>
  </si>
  <si>
    <t>MPF-2027-20161005-17_31_46</t>
  </si>
  <si>
    <t>13:57:02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</si>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</sst>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Z11" workbookViewId="0">
      <selection activeCell="AR18" sqref="AR18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428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357</v>
      </c>
      <c r="GB18" t="s">
        <v>358</v>
      </c>
      <c r="GC18" t="s">
        <v>357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1599675281.5</v>
      </c>
      <c r="C19">
        <v>405.40000009536698</v>
      </c>
      <c r="D19" t="s">
        <v>365</v>
      </c>
      <c r="E19" t="s">
        <v>366</v>
      </c>
      <c r="F19">
        <v>1599675281.5</v>
      </c>
      <c r="G19">
        <f t="shared" ref="G19:G30" si="0">BU19*AE19*(BQ19-BR19)/(100*$B$7*(1000-AE19*BQ19))</f>
        <v>4.4720267324555958E-3</v>
      </c>
      <c r="H19">
        <f t="shared" ref="H19:H30" si="1">BU19*AE19*(BP19-BO19*(1000-AE19*BR19)/(1000-AE19*BQ19))/(100*$B$7)</f>
        <v>18.795322590588434</v>
      </c>
      <c r="I19">
        <f t="shared" ref="I19:I30" si="2">BO19 - IF(AE19&gt;1, H19*$B$7*100/(AG19*CC19), 0)</f>
        <v>375.55997933505165</v>
      </c>
      <c r="J19">
        <f t="shared" ref="J19:J30" si="3">((P19-G19/2)*I19-H19)/(P19+G19/2)</f>
        <v>300.06673163869272</v>
      </c>
      <c r="K19">
        <f t="shared" ref="K19:K30" si="4">J19*(BV19+BW19)/1000</f>
        <v>30.595418194480771</v>
      </c>
      <c r="L19">
        <f t="shared" ref="L19:L30" si="5">(BO19 - IF(AE19&gt;1, H19*$B$7*100/(AG19*CC19), 0))*(BV19+BW19)/1000</f>
        <v>38.292864264279565</v>
      </c>
      <c r="M19">
        <f t="shared" ref="M19:M30" si="6">2/((1/O19-1/N19)+SIGN(O19)*SQRT((1/O19-1/N19)*(1/O19-1/N19) + 4*$C$7/(($C$7+1)*($C$7+1))*(2*1/O19*1/N19-1/N19*1/N19)))</f>
        <v>0.4723064846680326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2.2886074839743031</v>
      </c>
      <c r="O19">
        <f t="shared" ref="O19:O30" si="8">G19*(1000-(1000*0.61365*EXP(17.502*S19/(240.97+S19))/(BV19+BW19)+BQ19)/2)/(1000*0.61365*EXP(17.502*S19/(240.97+S19))/(BV19+BW19)-BQ19)</f>
        <v>0.42409215062402916</v>
      </c>
      <c r="P19">
        <f t="shared" ref="P19:P30" si="9">1/(($C$7+1)/(M19/1.6)+1/(N19/1.37)) + $C$7/(($C$7+1)/(M19/1.6) + $C$7/(N19/1.37))</f>
        <v>0.26897813468800619</v>
      </c>
      <c r="Q19">
        <f t="shared" ref="Q19:Q30" si="10">(BK19*BM19)</f>
        <v>209.75013543072475</v>
      </c>
      <c r="R19">
        <f t="shared" ref="R19:R30" si="11">(BX19+(Q19+2*0.95*0.0000000567*(((BX19+$B$9)+273)^4-(BX19+273)^4)-44100*G19)/(1.84*29.3*N19+8*0.95*0.0000000567*(BX19+273)^3))</f>
        <v>23.081747793435564</v>
      </c>
      <c r="S19">
        <f t="shared" ref="S19:S30" si="12">($C$9*BY19+$D$9*BZ19+$E$9*R19)</f>
        <v>23.031099999999999</v>
      </c>
      <c r="T19">
        <f t="shared" ref="T19:T30" si="13">0.61365*EXP(17.502*S19/(240.97+S19))</f>
        <v>2.8250338176167049</v>
      </c>
      <c r="U19">
        <f t="shared" ref="U19:U30" si="14">(V19/W19*100)</f>
        <v>62.96094447707361</v>
      </c>
      <c r="V19">
        <f t="shared" ref="V19:V30" si="15">BQ19*(BV19+BW19)/1000</f>
        <v>1.7740988329811997</v>
      </c>
      <c r="W19">
        <f t="shared" ref="W19:W30" si="16">0.61365*EXP(17.502*BX19/(240.97+BX19))</f>
        <v>2.8177767149398689</v>
      </c>
      <c r="X19">
        <f t="shared" ref="X19:X30" si="17">(T19-BQ19*(BV19+BW19)/1000)</f>
        <v>1.0509349846355052</v>
      </c>
      <c r="Y19">
        <f t="shared" ref="Y19:Y30" si="18">(-G19*44100)</f>
        <v>-197.21637890129176</v>
      </c>
      <c r="Z19">
        <f t="shared" ref="Z19:Z30" si="19">2*29.3*N19*0.92*(BX19-S19)</f>
        <v>-5.2437947837305767</v>
      </c>
      <c r="AA19">
        <f t="shared" ref="AA19:AA30" si="20">2*0.95*0.0000000567*(((BX19+$B$9)+273)^4-(S19+273)^4)</f>
        <v>-0.47501144313491239</v>
      </c>
      <c r="AB19">
        <f t="shared" ref="AB19:AB30" si="21">Q19+AA19+Y19+Z19</f>
        <v>6.8149503025674978</v>
      </c>
      <c r="AC19">
        <v>8</v>
      </c>
      <c r="AD19">
        <v>2</v>
      </c>
      <c r="AE19">
        <f t="shared" ref="AE19:AE30" si="22">IF(AC19*$H$15&gt;=AG19,1,(AG19/(AG19-AC19*$H$15)))</f>
        <v>1.0002932236155748</v>
      </c>
      <c r="AF19">
        <f t="shared" ref="AF19:AF30" si="23">(AE19-1)*100</f>
        <v>2.9322361557482246E-2</v>
      </c>
      <c r="AG19">
        <f t="shared" ref="AG19:AG30" si="24">MAX(0,($B$15+$C$15*CC19)/(1+$D$15*CC19)*BV19/(BX19+273)*$E$15)</f>
        <v>54581.864241966839</v>
      </c>
      <c r="AH19" t="s">
        <v>360</v>
      </c>
      <c r="AI19">
        <v>10234.700000000001</v>
      </c>
      <c r="AJ19">
        <v>731.25199999999995</v>
      </c>
      <c r="AK19">
        <v>3263.89</v>
      </c>
      <c r="AL19">
        <f t="shared" ref="AL19:AL30" si="25">AK19-AJ19</f>
        <v>2532.6379999999999</v>
      </c>
      <c r="AM19">
        <f t="shared" ref="AM19:AM30" si="26">AL19/AK19</f>
        <v>0.77595691031254121</v>
      </c>
      <c r="AN19">
        <v>-1.7145681900199501</v>
      </c>
      <c r="AO19" t="s">
        <v>367</v>
      </c>
      <c r="AP19">
        <v>10225.1</v>
      </c>
      <c r="AQ19">
        <v>897.90300000000002</v>
      </c>
      <c r="AR19">
        <v>1194.58</v>
      </c>
      <c r="AS19">
        <f t="shared" ref="AS19:AS30" si="27">1-AQ19/AR19</f>
        <v>0.2483525590584138</v>
      </c>
      <c r="AT19">
        <v>0.5</v>
      </c>
      <c r="AU19">
        <f t="shared" ref="AU19:AU30" si="28">BK19</f>
        <v>1093.2807001761175</v>
      </c>
      <c r="AV19">
        <f t="shared" ref="AV19:AV30" si="29">H19</f>
        <v>18.795322590588434</v>
      </c>
      <c r="AW19">
        <f t="shared" ref="AW19:AW30" si="30">AS19*AT19*AU19</f>
        <v>135.7595298289566</v>
      </c>
      <c r="AX19">
        <f t="shared" ref="AX19:AX30" si="31">BC19/AR19</f>
        <v>0.47264310468951426</v>
      </c>
      <c r="AY19">
        <f t="shared" ref="AY19:AY30" si="32">(AV19-AN19)/AU19</f>
        <v>1.875994955120348E-2</v>
      </c>
      <c r="AZ19">
        <f t="shared" ref="AZ19:AZ30" si="33">(AK19-AR19)/AR19</f>
        <v>1.7322489912772692</v>
      </c>
      <c r="BA19" t="s">
        <v>368</v>
      </c>
      <c r="BB19">
        <v>629.97</v>
      </c>
      <c r="BC19">
        <f t="shared" ref="BC19:BC30" si="34">AR19-BB19</f>
        <v>564.6099999999999</v>
      </c>
      <c r="BD19">
        <f t="shared" ref="BD19:BD30" si="35">(AR19-AQ19)/(AR19-BB19)</f>
        <v>0.52545473866916981</v>
      </c>
      <c r="BE19">
        <f t="shared" ref="BE19:BE30" si="36">(AK19-AR19)/(AK19-BB19)</f>
        <v>0.78563889563844003</v>
      </c>
      <c r="BF19">
        <f t="shared" ref="BF19:BF30" si="37">(AR19-AQ19)/(AR19-AJ19)</f>
        <v>0.6403174425029351</v>
      </c>
      <c r="BG19">
        <f t="shared" ref="BG19:BG30" si="38">(AK19-AR19)/(AK19-AJ19)</f>
        <v>0.81705715542450208</v>
      </c>
      <c r="BH19">
        <f t="shared" ref="BH19:BH30" si="39">(BD19*BB19/AQ19)</f>
        <v>0.36865977919598991</v>
      </c>
      <c r="BI19">
        <f t="shared" ref="BI19:BI30" si="40">(1-BH19)</f>
        <v>0.63134022080401009</v>
      </c>
      <c r="BJ19">
        <f t="shared" ref="BJ19:BJ30" si="41">$B$13*CD19+$C$13*CE19+$F$13*CP19*(1-CS19)</f>
        <v>1300.0899999999999</v>
      </c>
      <c r="BK19">
        <f t="shared" ref="BK19:BK30" si="42">BJ19*BL19</f>
        <v>1093.2807001761175</v>
      </c>
      <c r="BL19">
        <f t="shared" ref="BL19:BL30" si="43">($B$13*$D$11+$C$13*$D$11+$F$13*((DC19+CU19)/MAX(DC19+CU19+DD19, 0.1)*$I$11+DD19/MAX(DC19+CU19+DD19, 0.1)*$J$11))/($B$13+$C$13+$F$13)</f>
        <v>0.8409269359629854</v>
      </c>
      <c r="BM19">
        <f t="shared" ref="BM19:BM30" si="44">($B$13*$K$11+$C$13*$K$11+$F$13*((DC19+CU19)/MAX(DC19+CU19+DD19, 0.1)*$P$11+DD19/MAX(DC19+CU19+DD19, 0.1)*$Q$11))/($B$13+$C$13+$F$13)</f>
        <v>0.191853871925971</v>
      </c>
      <c r="BN19">
        <v>1599675281.5</v>
      </c>
      <c r="BO19">
        <v>375.56</v>
      </c>
      <c r="BP19">
        <v>400.12</v>
      </c>
      <c r="BQ19">
        <v>17.3996</v>
      </c>
      <c r="BR19">
        <v>12.1288</v>
      </c>
      <c r="BS19">
        <v>375.74299999999999</v>
      </c>
      <c r="BT19">
        <v>17.694900000000001</v>
      </c>
      <c r="BU19">
        <v>500.065</v>
      </c>
      <c r="BV19">
        <v>101.86199999999999</v>
      </c>
      <c r="BW19">
        <v>0.100047</v>
      </c>
      <c r="BX19">
        <v>22.988600000000002</v>
      </c>
      <c r="BY19">
        <v>23.031099999999999</v>
      </c>
      <c r="BZ19">
        <v>999.9</v>
      </c>
      <c r="CA19">
        <v>0</v>
      </c>
      <c r="CB19">
        <v>0</v>
      </c>
      <c r="CC19">
        <v>9998.1200000000008</v>
      </c>
      <c r="CD19">
        <v>0</v>
      </c>
      <c r="CE19">
        <v>13.844900000000001</v>
      </c>
      <c r="CF19">
        <v>-24.559799999999999</v>
      </c>
      <c r="CG19">
        <v>382.21100000000001</v>
      </c>
      <c r="CH19">
        <v>405.03300000000002</v>
      </c>
      <c r="CI19">
        <v>5.2709000000000001</v>
      </c>
      <c r="CJ19">
        <v>400.12</v>
      </c>
      <c r="CK19">
        <v>12.1288</v>
      </c>
      <c r="CL19">
        <v>1.7723599999999999</v>
      </c>
      <c r="CM19">
        <v>1.23546</v>
      </c>
      <c r="CN19">
        <v>15.545199999999999</v>
      </c>
      <c r="CO19">
        <v>10.0358</v>
      </c>
      <c r="CP19">
        <v>1300.0899999999999</v>
      </c>
      <c r="CQ19">
        <v>0.96898600000000001</v>
      </c>
      <c r="CR19">
        <v>3.1014199999999999E-2</v>
      </c>
      <c r="CS19">
        <v>0</v>
      </c>
      <c r="CT19">
        <v>896.56600000000003</v>
      </c>
      <c r="CU19">
        <v>4.9998100000000001</v>
      </c>
      <c r="CV19">
        <v>11941.1</v>
      </c>
      <c r="CW19">
        <v>10978.1</v>
      </c>
      <c r="CX19">
        <v>42.25</v>
      </c>
      <c r="CY19">
        <v>44.25</v>
      </c>
      <c r="CZ19">
        <v>43.375</v>
      </c>
      <c r="DA19">
        <v>43.5</v>
      </c>
      <c r="DB19">
        <v>43.936999999999998</v>
      </c>
      <c r="DC19">
        <v>1254.92</v>
      </c>
      <c r="DD19">
        <v>40.17</v>
      </c>
      <c r="DE19">
        <v>0</v>
      </c>
      <c r="DF19">
        <v>405.10000014305098</v>
      </c>
      <c r="DG19">
        <v>0</v>
      </c>
      <c r="DH19">
        <v>897.90300000000002</v>
      </c>
      <c r="DI19">
        <v>-10.6283076812582</v>
      </c>
      <c r="DJ19">
        <v>-124.11965805026099</v>
      </c>
      <c r="DK19">
        <v>11955.865384615399</v>
      </c>
      <c r="DL19">
        <v>15</v>
      </c>
      <c r="DM19">
        <v>1599675221.5</v>
      </c>
      <c r="DN19" t="s">
        <v>369</v>
      </c>
      <c r="DO19">
        <v>1599675214.5</v>
      </c>
      <c r="DP19">
        <v>1599675221.5</v>
      </c>
      <c r="DQ19">
        <v>45</v>
      </c>
      <c r="DR19">
        <v>-0.02</v>
      </c>
      <c r="DS19">
        <v>-0.35</v>
      </c>
      <c r="DT19">
        <v>-0.183</v>
      </c>
      <c r="DU19">
        <v>-0.29499999999999998</v>
      </c>
      <c r="DV19">
        <v>400</v>
      </c>
      <c r="DW19">
        <v>12</v>
      </c>
      <c r="DX19">
        <v>0.04</v>
      </c>
      <c r="DY19">
        <v>0.02</v>
      </c>
      <c r="DZ19">
        <v>400.16379999999998</v>
      </c>
      <c r="EA19">
        <v>-0.15500938086490501</v>
      </c>
      <c r="EB19">
        <v>0.10358720963517</v>
      </c>
      <c r="EC19">
        <v>0</v>
      </c>
      <c r="ED19">
        <v>375.70586666666702</v>
      </c>
      <c r="EE19">
        <v>-0.80462736373643695</v>
      </c>
      <c r="EF19">
        <v>6.2503191029649102E-2</v>
      </c>
      <c r="EG19">
        <v>1</v>
      </c>
      <c r="EH19">
        <v>12.900575</v>
      </c>
      <c r="EI19">
        <v>-5.3285943714821702</v>
      </c>
      <c r="EJ19">
        <v>0.51602785813849195</v>
      </c>
      <c r="EK19">
        <v>0</v>
      </c>
      <c r="EL19">
        <v>17.747990000000001</v>
      </c>
      <c r="EM19">
        <v>-1.7472990619137601</v>
      </c>
      <c r="EN19">
        <v>0.16936301071957799</v>
      </c>
      <c r="EO19">
        <v>0</v>
      </c>
      <c r="EP19">
        <v>1</v>
      </c>
      <c r="EQ19">
        <v>4</v>
      </c>
      <c r="ER19" t="s">
        <v>370</v>
      </c>
      <c r="ES19">
        <v>2.9986999999999999</v>
      </c>
      <c r="ET19">
        <v>2.6942599999999999</v>
      </c>
      <c r="EU19">
        <v>9.6055000000000001E-2</v>
      </c>
      <c r="EV19">
        <v>0.101259</v>
      </c>
      <c r="EW19">
        <v>8.8356799999999999E-2</v>
      </c>
      <c r="EX19">
        <v>6.6474800000000001E-2</v>
      </c>
      <c r="EY19">
        <v>28409.1</v>
      </c>
      <c r="EZ19">
        <v>31925.9</v>
      </c>
      <c r="FA19">
        <v>27465.8</v>
      </c>
      <c r="FB19">
        <v>30759.1</v>
      </c>
      <c r="FC19">
        <v>35133.800000000003</v>
      </c>
      <c r="FD19">
        <v>39506.199999999997</v>
      </c>
      <c r="FE19">
        <v>40593.599999999999</v>
      </c>
      <c r="FF19">
        <v>45299.3</v>
      </c>
      <c r="FG19">
        <v>1.9577199999999999</v>
      </c>
      <c r="FH19">
        <v>1.9404999999999999</v>
      </c>
      <c r="FI19">
        <v>1.8477400000000001E-3</v>
      </c>
      <c r="FJ19">
        <v>0</v>
      </c>
      <c r="FK19">
        <v>23.000699999999998</v>
      </c>
      <c r="FL19">
        <v>999.9</v>
      </c>
      <c r="FM19">
        <v>48.784999999999997</v>
      </c>
      <c r="FN19">
        <v>31.018000000000001</v>
      </c>
      <c r="FO19">
        <v>21.628399999999999</v>
      </c>
      <c r="FP19">
        <v>62.620100000000001</v>
      </c>
      <c r="FQ19">
        <v>36.0657</v>
      </c>
      <c r="FR19">
        <v>1</v>
      </c>
      <c r="FS19">
        <v>0.145005</v>
      </c>
      <c r="FT19">
        <v>5.3658700000000001</v>
      </c>
      <c r="FU19">
        <v>20.118500000000001</v>
      </c>
      <c r="FV19">
        <v>5.2267200000000003</v>
      </c>
      <c r="FW19">
        <v>12.032999999999999</v>
      </c>
      <c r="FX19">
        <v>4.9612499999999997</v>
      </c>
      <c r="FY19">
        <v>3.30185</v>
      </c>
      <c r="FZ19">
        <v>9256.1</v>
      </c>
      <c r="GA19">
        <v>9999</v>
      </c>
      <c r="GB19">
        <v>999.9</v>
      </c>
      <c r="GC19">
        <v>9999</v>
      </c>
      <c r="GD19">
        <v>1.8797299999999999</v>
      </c>
      <c r="GE19">
        <v>1.87653</v>
      </c>
      <c r="GF19">
        <v>1.8787499999999999</v>
      </c>
      <c r="GG19">
        <v>1.8786</v>
      </c>
      <c r="GH19">
        <v>1.8799300000000001</v>
      </c>
      <c r="GI19">
        <v>1.8729800000000001</v>
      </c>
      <c r="GJ19">
        <v>1.88062</v>
      </c>
      <c r="GK19">
        <v>1.8746799999999999</v>
      </c>
      <c r="GL19">
        <v>5</v>
      </c>
      <c r="GM19">
        <v>0</v>
      </c>
      <c r="GN19">
        <v>0</v>
      </c>
      <c r="GO19">
        <v>0</v>
      </c>
      <c r="GP19" t="s">
        <v>362</v>
      </c>
      <c r="GQ19" t="s">
        <v>363</v>
      </c>
      <c r="GR19" t="s">
        <v>364</v>
      </c>
      <c r="GS19" t="s">
        <v>364</v>
      </c>
      <c r="GT19" t="s">
        <v>364</v>
      </c>
      <c r="GU19" t="s">
        <v>364</v>
      </c>
      <c r="GV19">
        <v>0</v>
      </c>
      <c r="GW19">
        <v>100</v>
      </c>
      <c r="GX19">
        <v>100</v>
      </c>
      <c r="GY19">
        <v>-0.183</v>
      </c>
      <c r="GZ19">
        <v>-0.29530000000000001</v>
      </c>
      <c r="HA19">
        <v>-0.18255000000004901</v>
      </c>
      <c r="HB19">
        <v>0</v>
      </c>
      <c r="HC19">
        <v>0</v>
      </c>
      <c r="HD19">
        <v>0</v>
      </c>
      <c r="HE19">
        <v>-0.29525499999999699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1.1000000000000001</v>
      </c>
      <c r="HN19">
        <v>1</v>
      </c>
      <c r="HO19">
        <v>2</v>
      </c>
      <c r="HP19">
        <v>514.86900000000003</v>
      </c>
      <c r="HQ19">
        <v>486.10300000000001</v>
      </c>
      <c r="HR19">
        <v>17.253</v>
      </c>
      <c r="HS19">
        <v>29.067799999999998</v>
      </c>
      <c r="HT19">
        <v>29.9998</v>
      </c>
      <c r="HU19">
        <v>29.069800000000001</v>
      </c>
      <c r="HV19">
        <v>29.073699999999999</v>
      </c>
      <c r="HW19">
        <v>20.385999999999999</v>
      </c>
      <c r="HX19">
        <v>100</v>
      </c>
      <c r="HY19">
        <v>0</v>
      </c>
      <c r="HZ19">
        <v>17.226900000000001</v>
      </c>
      <c r="IA19">
        <v>400</v>
      </c>
      <c r="IB19">
        <v>10.495699999999999</v>
      </c>
      <c r="IC19">
        <v>104.496</v>
      </c>
      <c r="ID19">
        <v>101.167</v>
      </c>
    </row>
    <row r="20" spans="1:238" x14ac:dyDescent="0.35">
      <c r="A20">
        <v>3</v>
      </c>
      <c r="B20">
        <v>1599675398.5</v>
      </c>
      <c r="C20">
        <v>522.40000009536698</v>
      </c>
      <c r="D20" t="s">
        <v>371</v>
      </c>
      <c r="E20" t="s">
        <v>372</v>
      </c>
      <c r="F20">
        <v>1599675398.5</v>
      </c>
      <c r="G20">
        <f t="shared" si="0"/>
        <v>4.112964483184752E-3</v>
      </c>
      <c r="H20">
        <f t="shared" si="1"/>
        <v>18.486727705679851</v>
      </c>
      <c r="I20">
        <f t="shared" si="2"/>
        <v>375.97397958632746</v>
      </c>
      <c r="J20">
        <f t="shared" si="3"/>
        <v>290.65438130944131</v>
      </c>
      <c r="K20">
        <f t="shared" si="4"/>
        <v>29.635401722966488</v>
      </c>
      <c r="L20">
        <f t="shared" si="5"/>
        <v>38.334670450265421</v>
      </c>
      <c r="M20">
        <f t="shared" si="6"/>
        <v>0.40345840935301486</v>
      </c>
      <c r="N20">
        <f t="shared" si="7"/>
        <v>2.2859854439784963</v>
      </c>
      <c r="O20">
        <f t="shared" si="8"/>
        <v>0.36767013529695503</v>
      </c>
      <c r="P20">
        <f t="shared" si="9"/>
        <v>0.23274414662807255</v>
      </c>
      <c r="Q20">
        <f t="shared" si="10"/>
        <v>177.75860770958388</v>
      </c>
      <c r="R20">
        <f t="shared" si="11"/>
        <v>23.258452248240371</v>
      </c>
      <c r="S20">
        <f t="shared" si="12"/>
        <v>22.985499999999998</v>
      </c>
      <c r="T20">
        <f t="shared" si="13"/>
        <v>2.8172480120939407</v>
      </c>
      <c r="U20">
        <f t="shared" si="14"/>
        <v>59.325598162926816</v>
      </c>
      <c r="V20">
        <f t="shared" si="15"/>
        <v>1.7019324578256001</v>
      </c>
      <c r="W20">
        <f t="shared" si="16"/>
        <v>2.8687994904856353</v>
      </c>
      <c r="X20">
        <f t="shared" si="17"/>
        <v>1.1153155542683406</v>
      </c>
      <c r="Y20">
        <f t="shared" si="18"/>
        <v>-181.38173370844757</v>
      </c>
      <c r="Z20">
        <f t="shared" si="19"/>
        <v>36.96028997200515</v>
      </c>
      <c r="AA20">
        <f t="shared" si="20"/>
        <v>3.3561736730214764</v>
      </c>
      <c r="AB20">
        <f t="shared" si="21"/>
        <v>36.693337646162952</v>
      </c>
      <c r="AC20">
        <v>7</v>
      </c>
      <c r="AD20">
        <v>1</v>
      </c>
      <c r="AE20">
        <f t="shared" si="22"/>
        <v>1.0002572376426411</v>
      </c>
      <c r="AF20">
        <f t="shared" si="23"/>
        <v>2.5723764264107274E-2</v>
      </c>
      <c r="AG20">
        <f t="shared" si="24"/>
        <v>54438.383057876243</v>
      </c>
      <c r="AH20" t="s">
        <v>360</v>
      </c>
      <c r="AI20">
        <v>10234.700000000001</v>
      </c>
      <c r="AJ20">
        <v>731.25199999999995</v>
      </c>
      <c r="AK20">
        <v>3263.89</v>
      </c>
      <c r="AL20">
        <f t="shared" si="25"/>
        <v>2532.6379999999999</v>
      </c>
      <c r="AM20">
        <f t="shared" si="26"/>
        <v>0.77595691031254121</v>
      </c>
      <c r="AN20">
        <v>-1.7145681900199501</v>
      </c>
      <c r="AO20" t="s">
        <v>373</v>
      </c>
      <c r="AP20">
        <v>10225.5</v>
      </c>
      <c r="AQ20">
        <v>876.63387999999998</v>
      </c>
      <c r="AR20">
        <v>1243.1400000000001</v>
      </c>
      <c r="AS20">
        <f t="shared" si="27"/>
        <v>0.29482288398732248</v>
      </c>
      <c r="AT20">
        <v>0.5</v>
      </c>
      <c r="AU20">
        <f t="shared" si="28"/>
        <v>925.09890020433772</v>
      </c>
      <c r="AV20">
        <f t="shared" si="29"/>
        <v>18.486727705679851</v>
      </c>
      <c r="AW20">
        <f t="shared" si="30"/>
        <v>136.37016286587155</v>
      </c>
      <c r="AX20">
        <f t="shared" si="31"/>
        <v>0.4929211512782149</v>
      </c>
      <c r="AY20">
        <f t="shared" si="32"/>
        <v>2.1836904023167358E-2</v>
      </c>
      <c r="AZ20">
        <f t="shared" si="33"/>
        <v>1.6255208584712901</v>
      </c>
      <c r="BA20" t="s">
        <v>374</v>
      </c>
      <c r="BB20">
        <v>630.37</v>
      </c>
      <c r="BC20">
        <f t="shared" si="34"/>
        <v>612.7700000000001</v>
      </c>
      <c r="BD20">
        <f t="shared" si="35"/>
        <v>0.59811368050002456</v>
      </c>
      <c r="BE20">
        <f t="shared" si="36"/>
        <v>0.76731902548680087</v>
      </c>
      <c r="BF20">
        <f t="shared" si="37"/>
        <v>0.71598888819429252</v>
      </c>
      <c r="BG20">
        <f t="shared" si="38"/>
        <v>0.79788347170025875</v>
      </c>
      <c r="BH20">
        <f t="shared" si="39"/>
        <v>0.43009166013159394</v>
      </c>
      <c r="BI20">
        <f t="shared" si="40"/>
        <v>0.56990833986840606</v>
      </c>
      <c r="BJ20">
        <f t="shared" si="41"/>
        <v>1099.9000000000001</v>
      </c>
      <c r="BK20">
        <f t="shared" si="42"/>
        <v>925.09890020433772</v>
      </c>
      <c r="BL20">
        <f t="shared" si="43"/>
        <v>0.84107546159136071</v>
      </c>
      <c r="BM20">
        <f t="shared" si="44"/>
        <v>0.19215092318272153</v>
      </c>
      <c r="BN20">
        <v>1599675398.5</v>
      </c>
      <c r="BO20">
        <v>375.97399999999999</v>
      </c>
      <c r="BP20">
        <v>400.00700000000001</v>
      </c>
      <c r="BQ20">
        <v>16.692</v>
      </c>
      <c r="BR20">
        <v>11.840299999999999</v>
      </c>
      <c r="BS20">
        <v>376.149</v>
      </c>
      <c r="BT20">
        <v>16.987300000000001</v>
      </c>
      <c r="BU20">
        <v>500.02100000000002</v>
      </c>
      <c r="BV20">
        <v>101.861</v>
      </c>
      <c r="BW20">
        <v>9.9966799999999995E-2</v>
      </c>
      <c r="BX20">
        <v>23.285399999999999</v>
      </c>
      <c r="BY20">
        <v>22.985499999999998</v>
      </c>
      <c r="BZ20">
        <v>999.9</v>
      </c>
      <c r="CA20">
        <v>0</v>
      </c>
      <c r="CB20">
        <v>0</v>
      </c>
      <c r="CC20">
        <v>9981.25</v>
      </c>
      <c r="CD20">
        <v>0</v>
      </c>
      <c r="CE20">
        <v>14.1525</v>
      </c>
      <c r="CF20">
        <v>-24.040299999999998</v>
      </c>
      <c r="CG20">
        <v>382.34899999999999</v>
      </c>
      <c r="CH20">
        <v>404.8</v>
      </c>
      <c r="CI20">
        <v>4.8517099999999997</v>
      </c>
      <c r="CJ20">
        <v>400.00700000000001</v>
      </c>
      <c r="CK20">
        <v>11.840299999999999</v>
      </c>
      <c r="CL20">
        <v>1.7002600000000001</v>
      </c>
      <c r="CM20">
        <v>1.2060599999999999</v>
      </c>
      <c r="CN20">
        <v>14.8988</v>
      </c>
      <c r="CO20">
        <v>9.6765699999999999</v>
      </c>
      <c r="CP20">
        <v>1099.9000000000001</v>
      </c>
      <c r="CQ20">
        <v>0.96399000000000001</v>
      </c>
      <c r="CR20">
        <v>3.6010100000000003E-2</v>
      </c>
      <c r="CS20">
        <v>0</v>
      </c>
      <c r="CT20">
        <v>876.18600000000004</v>
      </c>
      <c r="CU20">
        <v>4.9998100000000001</v>
      </c>
      <c r="CV20">
        <v>9885.58</v>
      </c>
      <c r="CW20">
        <v>9268.18</v>
      </c>
      <c r="CX20">
        <v>42.375</v>
      </c>
      <c r="CY20">
        <v>44.5</v>
      </c>
      <c r="CZ20">
        <v>43.625</v>
      </c>
      <c r="DA20">
        <v>43.686999999999998</v>
      </c>
      <c r="DB20">
        <v>44.186999999999998</v>
      </c>
      <c r="DC20">
        <v>1055.47</v>
      </c>
      <c r="DD20">
        <v>39.43</v>
      </c>
      <c r="DE20">
        <v>0</v>
      </c>
      <c r="DF20">
        <v>116.299999952316</v>
      </c>
      <c r="DG20">
        <v>0</v>
      </c>
      <c r="DH20">
        <v>876.63387999999998</v>
      </c>
      <c r="DI20">
        <v>-5.7132307867966503</v>
      </c>
      <c r="DJ20">
        <v>-49.430769271020999</v>
      </c>
      <c r="DK20">
        <v>9893.3716000000004</v>
      </c>
      <c r="DL20">
        <v>15</v>
      </c>
      <c r="DM20">
        <v>1599675417.5</v>
      </c>
      <c r="DN20" t="s">
        <v>375</v>
      </c>
      <c r="DO20">
        <v>1599675417.5</v>
      </c>
      <c r="DP20">
        <v>1599675221.5</v>
      </c>
      <c r="DQ20">
        <v>46</v>
      </c>
      <c r="DR20">
        <v>8.0000000000000002E-3</v>
      </c>
      <c r="DS20">
        <v>-0.35</v>
      </c>
      <c r="DT20">
        <v>-0.17499999999999999</v>
      </c>
      <c r="DU20">
        <v>-0.29499999999999998</v>
      </c>
      <c r="DV20">
        <v>400</v>
      </c>
      <c r="DW20">
        <v>12</v>
      </c>
      <c r="DX20">
        <v>0.05</v>
      </c>
      <c r="DY20">
        <v>0.02</v>
      </c>
      <c r="DZ20">
        <v>400.00585000000001</v>
      </c>
      <c r="EA20">
        <v>9.0956848029389595E-2</v>
      </c>
      <c r="EB20">
        <v>2.7776383853910899E-2</v>
      </c>
      <c r="EC20">
        <v>1</v>
      </c>
      <c r="ED20">
        <v>375.9495</v>
      </c>
      <c r="EE20">
        <v>5.9506117909187098E-2</v>
      </c>
      <c r="EF20">
        <v>9.9958324649161E-3</v>
      </c>
      <c r="EG20">
        <v>1</v>
      </c>
      <c r="EH20">
        <v>11.835470000000001</v>
      </c>
      <c r="EI20">
        <v>2.1100187617249001E-2</v>
      </c>
      <c r="EJ20">
        <v>2.0786053016385001E-3</v>
      </c>
      <c r="EK20">
        <v>1</v>
      </c>
      <c r="EL20">
        <v>16.757339999999999</v>
      </c>
      <c r="EM20">
        <v>-0.40647129455914199</v>
      </c>
      <c r="EN20">
        <v>3.9238111575355103E-2</v>
      </c>
      <c r="EO20">
        <v>1</v>
      </c>
      <c r="EP20">
        <v>4</v>
      </c>
      <c r="EQ20">
        <v>4</v>
      </c>
      <c r="ER20" t="s">
        <v>376</v>
      </c>
      <c r="ES20">
        <v>2.9986100000000002</v>
      </c>
      <c r="ET20">
        <v>2.6941799999999998</v>
      </c>
      <c r="EU20">
        <v>9.6139199999999994E-2</v>
      </c>
      <c r="EV20">
        <v>0.101245</v>
      </c>
      <c r="EW20">
        <v>8.5762599999999994E-2</v>
      </c>
      <c r="EX20">
        <v>6.5284200000000001E-2</v>
      </c>
      <c r="EY20">
        <v>28408.5</v>
      </c>
      <c r="EZ20">
        <v>31927.7</v>
      </c>
      <c r="FA20">
        <v>27467.5</v>
      </c>
      <c r="FB20">
        <v>30760.2</v>
      </c>
      <c r="FC20">
        <v>35237.199999999997</v>
      </c>
      <c r="FD20">
        <v>39558.199999999997</v>
      </c>
      <c r="FE20">
        <v>40596.800000000003</v>
      </c>
      <c r="FF20">
        <v>45301</v>
      </c>
      <c r="FG20">
        <v>1.95947</v>
      </c>
      <c r="FH20">
        <v>1.94225</v>
      </c>
      <c r="FI20">
        <v>5.87851E-3</v>
      </c>
      <c r="FJ20">
        <v>0</v>
      </c>
      <c r="FK20">
        <v>22.8888</v>
      </c>
      <c r="FL20">
        <v>999.9</v>
      </c>
      <c r="FM20">
        <v>48.468000000000004</v>
      </c>
      <c r="FN20">
        <v>31.047999999999998</v>
      </c>
      <c r="FO20">
        <v>21.5242</v>
      </c>
      <c r="FP20">
        <v>62.080100000000002</v>
      </c>
      <c r="FQ20">
        <v>36.402200000000001</v>
      </c>
      <c r="FR20">
        <v>1</v>
      </c>
      <c r="FS20">
        <v>0.13012199999999999</v>
      </c>
      <c r="FT20">
        <v>2.9735800000000001</v>
      </c>
      <c r="FU20">
        <v>20.176100000000002</v>
      </c>
      <c r="FV20">
        <v>5.22133</v>
      </c>
      <c r="FW20">
        <v>12.0281</v>
      </c>
      <c r="FX20">
        <v>4.9599500000000001</v>
      </c>
      <c r="FY20">
        <v>3.3019500000000002</v>
      </c>
      <c r="FZ20">
        <v>9258.6</v>
      </c>
      <c r="GA20">
        <v>9999</v>
      </c>
      <c r="GB20">
        <v>999.9</v>
      </c>
      <c r="GC20">
        <v>9999</v>
      </c>
      <c r="GD20">
        <v>1.8797299999999999</v>
      </c>
      <c r="GE20">
        <v>1.8765499999999999</v>
      </c>
      <c r="GF20">
        <v>1.8787700000000001</v>
      </c>
      <c r="GG20">
        <v>1.8785400000000001</v>
      </c>
      <c r="GH20">
        <v>1.8799600000000001</v>
      </c>
      <c r="GI20">
        <v>1.8730199999999999</v>
      </c>
      <c r="GJ20">
        <v>1.8806099999999999</v>
      </c>
      <c r="GK20">
        <v>1.8746799999999999</v>
      </c>
      <c r="GL20">
        <v>5</v>
      </c>
      <c r="GM20">
        <v>0</v>
      </c>
      <c r="GN20">
        <v>0</v>
      </c>
      <c r="GO20">
        <v>0</v>
      </c>
      <c r="GP20" t="s">
        <v>362</v>
      </c>
      <c r="GQ20" t="s">
        <v>363</v>
      </c>
      <c r="GR20" t="s">
        <v>364</v>
      </c>
      <c r="GS20" t="s">
        <v>364</v>
      </c>
      <c r="GT20" t="s">
        <v>364</v>
      </c>
      <c r="GU20" t="s">
        <v>364</v>
      </c>
      <c r="GV20">
        <v>0</v>
      </c>
      <c r="GW20">
        <v>100</v>
      </c>
      <c r="GX20">
        <v>100</v>
      </c>
      <c r="GY20">
        <v>-0.17499999999999999</v>
      </c>
      <c r="GZ20">
        <v>-0.29530000000000001</v>
      </c>
      <c r="HA20">
        <v>-0.18255000000004901</v>
      </c>
      <c r="HB20">
        <v>0</v>
      </c>
      <c r="HC20">
        <v>0</v>
      </c>
      <c r="HD20">
        <v>0</v>
      </c>
      <c r="HE20">
        <v>-0.29525499999999699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3.1</v>
      </c>
      <c r="HN20">
        <v>3</v>
      </c>
      <c r="HO20">
        <v>2</v>
      </c>
      <c r="HP20">
        <v>515.72699999999998</v>
      </c>
      <c r="HQ20">
        <v>486.87400000000002</v>
      </c>
      <c r="HR20">
        <v>19.471299999999999</v>
      </c>
      <c r="HS20">
        <v>29.0136</v>
      </c>
      <c r="HT20">
        <v>30.0001</v>
      </c>
      <c r="HU20">
        <v>29.0321</v>
      </c>
      <c r="HV20">
        <v>29.0291</v>
      </c>
      <c r="HW20">
        <v>20.4056</v>
      </c>
      <c r="HX20">
        <v>100</v>
      </c>
      <c r="HY20">
        <v>0</v>
      </c>
      <c r="HZ20">
        <v>19.460100000000001</v>
      </c>
      <c r="IA20">
        <v>400</v>
      </c>
      <c r="IB20">
        <v>9.8375800000000009</v>
      </c>
      <c r="IC20">
        <v>104.503</v>
      </c>
      <c r="ID20">
        <v>101.17</v>
      </c>
    </row>
    <row r="21" spans="1:238" x14ac:dyDescent="0.35">
      <c r="A21">
        <v>4</v>
      </c>
      <c r="B21">
        <v>1599675538.5</v>
      </c>
      <c r="C21">
        <v>662.40000009536698</v>
      </c>
      <c r="D21" t="s">
        <v>377</v>
      </c>
      <c r="E21" t="s">
        <v>378</v>
      </c>
      <c r="F21">
        <v>1599675538.5</v>
      </c>
      <c r="G21">
        <f t="shared" si="0"/>
        <v>3.111501922271131E-3</v>
      </c>
      <c r="H21">
        <f t="shared" si="1"/>
        <v>18.246711998390914</v>
      </c>
      <c r="I21">
        <f t="shared" si="2"/>
        <v>376.80597990263971</v>
      </c>
      <c r="J21">
        <f t="shared" si="3"/>
        <v>275.3009265995359</v>
      </c>
      <c r="K21">
        <f t="shared" si="4"/>
        <v>28.069409652870419</v>
      </c>
      <c r="L21">
        <f t="shared" si="5"/>
        <v>38.418764296147053</v>
      </c>
      <c r="M21">
        <f t="shared" si="6"/>
        <v>0.32395022372373955</v>
      </c>
      <c r="N21">
        <f t="shared" si="7"/>
        <v>2.2884662490400611</v>
      </c>
      <c r="O21">
        <f t="shared" si="8"/>
        <v>0.30046087672580229</v>
      </c>
      <c r="P21">
        <f t="shared" si="9"/>
        <v>0.1897563453065626</v>
      </c>
      <c r="Q21">
        <f t="shared" si="10"/>
        <v>145.85112458771837</v>
      </c>
      <c r="R21">
        <f t="shared" si="11"/>
        <v>23.533142595136937</v>
      </c>
      <c r="S21">
        <f t="shared" si="12"/>
        <v>23.154299999999999</v>
      </c>
      <c r="T21">
        <f t="shared" si="13"/>
        <v>2.8461633561009703</v>
      </c>
      <c r="U21">
        <f t="shared" si="14"/>
        <v>62.550116742881833</v>
      </c>
      <c r="V21">
        <f t="shared" si="15"/>
        <v>1.8144319364613</v>
      </c>
      <c r="W21">
        <f t="shared" si="16"/>
        <v>2.9007650679849153</v>
      </c>
      <c r="X21">
        <f t="shared" si="17"/>
        <v>1.0317314196396703</v>
      </c>
      <c r="Y21">
        <f t="shared" si="18"/>
        <v>-137.21723477215687</v>
      </c>
      <c r="Z21">
        <f t="shared" si="19"/>
        <v>38.82636187402283</v>
      </c>
      <c r="AA21">
        <f t="shared" si="20"/>
        <v>3.5280903398656482</v>
      </c>
      <c r="AB21">
        <f t="shared" si="21"/>
        <v>50.988342029449989</v>
      </c>
      <c r="AC21">
        <v>7</v>
      </c>
      <c r="AD21">
        <v>1</v>
      </c>
      <c r="AE21">
        <f t="shared" si="22"/>
        <v>1.0002570006359475</v>
      </c>
      <c r="AF21">
        <f t="shared" si="23"/>
        <v>2.5700063594746858E-2</v>
      </c>
      <c r="AG21">
        <f t="shared" si="24"/>
        <v>54488.57337367037</v>
      </c>
      <c r="AH21" t="s">
        <v>360</v>
      </c>
      <c r="AI21">
        <v>10234.700000000001</v>
      </c>
      <c r="AJ21">
        <v>731.25199999999995</v>
      </c>
      <c r="AK21">
        <v>3263.89</v>
      </c>
      <c r="AL21">
        <f t="shared" si="25"/>
        <v>2532.6379999999999</v>
      </c>
      <c r="AM21">
        <f t="shared" si="26"/>
        <v>0.77595691031254121</v>
      </c>
      <c r="AN21">
        <v>-1.7145681900199501</v>
      </c>
      <c r="AO21" t="s">
        <v>379</v>
      </c>
      <c r="AP21">
        <v>10227.5</v>
      </c>
      <c r="AQ21">
        <v>893.60400000000004</v>
      </c>
      <c r="AR21">
        <v>1417.48</v>
      </c>
      <c r="AS21">
        <f t="shared" si="27"/>
        <v>0.36958263961396276</v>
      </c>
      <c r="AT21">
        <v>0.5</v>
      </c>
      <c r="AU21">
        <f t="shared" si="28"/>
        <v>757.17245893645804</v>
      </c>
      <c r="AV21">
        <f t="shared" si="29"/>
        <v>18.246711998390914</v>
      </c>
      <c r="AW21">
        <f t="shared" si="30"/>
        <v>139.91889800836549</v>
      </c>
      <c r="AX21">
        <f t="shared" si="31"/>
        <v>0.53725625758388129</v>
      </c>
      <c r="AY21">
        <f t="shared" si="32"/>
        <v>2.6362924262259804E-2</v>
      </c>
      <c r="AZ21">
        <f t="shared" si="33"/>
        <v>1.3026003894234839</v>
      </c>
      <c r="BA21" t="s">
        <v>380</v>
      </c>
      <c r="BB21">
        <v>655.93</v>
      </c>
      <c r="BC21">
        <f t="shared" si="34"/>
        <v>761.55000000000007</v>
      </c>
      <c r="BD21">
        <f t="shared" si="35"/>
        <v>0.68790755695620764</v>
      </c>
      <c r="BE21">
        <f t="shared" si="36"/>
        <v>0.70799015322320891</v>
      </c>
      <c r="BF21">
        <f t="shared" si="37"/>
        <v>0.76341390907978091</v>
      </c>
      <c r="BG21">
        <f t="shared" si="38"/>
        <v>0.72904615661614491</v>
      </c>
      <c r="BH21">
        <f t="shared" si="39"/>
        <v>0.50494313346212105</v>
      </c>
      <c r="BI21">
        <f t="shared" si="40"/>
        <v>0.49505686653787895</v>
      </c>
      <c r="BJ21">
        <f t="shared" si="41"/>
        <v>899.98900000000003</v>
      </c>
      <c r="BK21">
        <f t="shared" si="42"/>
        <v>757.17245893645804</v>
      </c>
      <c r="BL21">
        <f t="shared" si="43"/>
        <v>0.8413130148662461</v>
      </c>
      <c r="BM21">
        <f t="shared" si="44"/>
        <v>0.19262602973249218</v>
      </c>
      <c r="BN21">
        <v>1599675538.5</v>
      </c>
      <c r="BO21">
        <v>376.80599999999998</v>
      </c>
      <c r="BP21">
        <v>400.10399999999998</v>
      </c>
      <c r="BQ21">
        <v>17.7957</v>
      </c>
      <c r="BR21">
        <v>14.129200000000001</v>
      </c>
      <c r="BS21">
        <v>376.98</v>
      </c>
      <c r="BT21">
        <v>18.088000000000001</v>
      </c>
      <c r="BU21">
        <v>499.98599999999999</v>
      </c>
      <c r="BV21">
        <v>101.85899999999999</v>
      </c>
      <c r="BW21">
        <v>0.100009</v>
      </c>
      <c r="BX21">
        <v>23.469000000000001</v>
      </c>
      <c r="BY21">
        <v>23.154299999999999</v>
      </c>
      <c r="BZ21">
        <v>999.9</v>
      </c>
      <c r="CA21">
        <v>0</v>
      </c>
      <c r="CB21">
        <v>0</v>
      </c>
      <c r="CC21">
        <v>9997.5</v>
      </c>
      <c r="CD21">
        <v>0</v>
      </c>
      <c r="CE21">
        <v>12.930400000000001</v>
      </c>
      <c r="CF21">
        <v>-23.297899999999998</v>
      </c>
      <c r="CG21">
        <v>383.63299999999998</v>
      </c>
      <c r="CH21">
        <v>405.83800000000002</v>
      </c>
      <c r="CI21">
        <v>3.6664400000000001</v>
      </c>
      <c r="CJ21">
        <v>400.10399999999998</v>
      </c>
      <c r="CK21">
        <v>14.129200000000001</v>
      </c>
      <c r="CL21">
        <v>1.8126500000000001</v>
      </c>
      <c r="CM21">
        <v>1.43919</v>
      </c>
      <c r="CN21">
        <v>15.8963</v>
      </c>
      <c r="CO21">
        <v>12.3369</v>
      </c>
      <c r="CP21">
        <v>899.98900000000003</v>
      </c>
      <c r="CQ21">
        <v>0.95598899999999998</v>
      </c>
      <c r="CR21">
        <v>4.4010599999999997E-2</v>
      </c>
      <c r="CS21">
        <v>0</v>
      </c>
      <c r="CT21">
        <v>894.59500000000003</v>
      </c>
      <c r="CU21">
        <v>4.9998100000000001</v>
      </c>
      <c r="CV21">
        <v>8266.6200000000008</v>
      </c>
      <c r="CW21">
        <v>7558.99</v>
      </c>
      <c r="CX21">
        <v>42.311999999999998</v>
      </c>
      <c r="CY21">
        <v>44.75</v>
      </c>
      <c r="CZ21">
        <v>43.811999999999998</v>
      </c>
      <c r="DA21">
        <v>43.875</v>
      </c>
      <c r="DB21">
        <v>44.186999999999998</v>
      </c>
      <c r="DC21">
        <v>855.6</v>
      </c>
      <c r="DD21">
        <v>39.39</v>
      </c>
      <c r="DE21">
        <v>0</v>
      </c>
      <c r="DF21">
        <v>139.700000047684</v>
      </c>
      <c r="DG21">
        <v>0</v>
      </c>
      <c r="DH21">
        <v>893.60400000000004</v>
      </c>
      <c r="DI21">
        <v>9.4080769076105604</v>
      </c>
      <c r="DJ21">
        <v>90.954615249186205</v>
      </c>
      <c r="DK21">
        <v>8255.6280000000006</v>
      </c>
      <c r="DL21">
        <v>15</v>
      </c>
      <c r="DM21">
        <v>1599675500.5</v>
      </c>
      <c r="DN21" t="s">
        <v>381</v>
      </c>
      <c r="DO21">
        <v>1599675488.5</v>
      </c>
      <c r="DP21">
        <v>1599675500.5</v>
      </c>
      <c r="DQ21">
        <v>47</v>
      </c>
      <c r="DR21">
        <v>1E-3</v>
      </c>
      <c r="DS21">
        <v>3.0000000000000001E-3</v>
      </c>
      <c r="DT21">
        <v>-0.17399999999999999</v>
      </c>
      <c r="DU21">
        <v>-0.29199999999999998</v>
      </c>
      <c r="DV21">
        <v>400</v>
      </c>
      <c r="DW21">
        <v>12</v>
      </c>
      <c r="DX21">
        <v>0.05</v>
      </c>
      <c r="DY21">
        <v>0.02</v>
      </c>
      <c r="DZ21">
        <v>400.16697499999998</v>
      </c>
      <c r="EA21">
        <v>0.50777110694100402</v>
      </c>
      <c r="EB21">
        <v>6.3375266271628206E-2</v>
      </c>
      <c r="EC21">
        <v>0</v>
      </c>
      <c r="ED21">
        <v>376.80483333333302</v>
      </c>
      <c r="EE21">
        <v>0.44056952169051899</v>
      </c>
      <c r="EF21">
        <v>3.3677968400064803E-2</v>
      </c>
      <c r="EG21">
        <v>1</v>
      </c>
      <c r="EH21">
        <v>14.6756925</v>
      </c>
      <c r="EI21">
        <v>-1.45658048780491</v>
      </c>
      <c r="EJ21">
        <v>0.19293685675305799</v>
      </c>
      <c r="EK21">
        <v>0</v>
      </c>
      <c r="EL21">
        <v>17.581354999999999</v>
      </c>
      <c r="EM21">
        <v>2.09494784240148</v>
      </c>
      <c r="EN21">
        <v>0.20971291918954299</v>
      </c>
      <c r="EO21">
        <v>0</v>
      </c>
      <c r="EP21">
        <v>1</v>
      </c>
      <c r="EQ21">
        <v>4</v>
      </c>
      <c r="ER21" t="s">
        <v>370</v>
      </c>
      <c r="ES21">
        <v>2.9985499999999998</v>
      </c>
      <c r="ET21">
        <v>2.6942200000000001</v>
      </c>
      <c r="EU21">
        <v>9.6330100000000002E-2</v>
      </c>
      <c r="EV21">
        <v>0.101301</v>
      </c>
      <c r="EW21">
        <v>8.9805300000000005E-2</v>
      </c>
      <c r="EX21">
        <v>7.4532200000000007E-2</v>
      </c>
      <c r="EY21">
        <v>28406.400000000001</v>
      </c>
      <c r="EZ21">
        <v>31928.1</v>
      </c>
      <c r="FA21">
        <v>27471</v>
      </c>
      <c r="FB21">
        <v>30762.400000000001</v>
      </c>
      <c r="FC21">
        <v>35085.1</v>
      </c>
      <c r="FD21">
        <v>39169.9</v>
      </c>
      <c r="FE21">
        <v>40602</v>
      </c>
      <c r="FF21">
        <v>45305</v>
      </c>
      <c r="FG21">
        <v>1.9603299999999999</v>
      </c>
      <c r="FH21">
        <v>1.9432</v>
      </c>
      <c r="FI21">
        <v>1.19954E-2</v>
      </c>
      <c r="FJ21">
        <v>0</v>
      </c>
      <c r="FK21">
        <v>22.956900000000001</v>
      </c>
      <c r="FL21">
        <v>999.9</v>
      </c>
      <c r="FM21">
        <v>48.320999999999998</v>
      </c>
      <c r="FN21">
        <v>31.109000000000002</v>
      </c>
      <c r="FO21">
        <v>21.532800000000002</v>
      </c>
      <c r="FP21">
        <v>62.120100000000001</v>
      </c>
      <c r="FQ21">
        <v>36.189900000000002</v>
      </c>
      <c r="FR21">
        <v>1</v>
      </c>
      <c r="FS21">
        <v>0.12948699999999999</v>
      </c>
      <c r="FT21">
        <v>4.6285400000000001</v>
      </c>
      <c r="FU21">
        <v>20.140899999999998</v>
      </c>
      <c r="FV21">
        <v>5.2228300000000001</v>
      </c>
      <c r="FW21">
        <v>12.0296</v>
      </c>
      <c r="FX21">
        <v>4.9608499999999998</v>
      </c>
      <c r="FY21">
        <v>3.3018000000000001</v>
      </c>
      <c r="FZ21">
        <v>9261.2999999999993</v>
      </c>
      <c r="GA21">
        <v>9999</v>
      </c>
      <c r="GB21">
        <v>999.9</v>
      </c>
      <c r="GC21">
        <v>9999</v>
      </c>
      <c r="GD21">
        <v>1.8797299999999999</v>
      </c>
      <c r="GE21">
        <v>1.8765400000000001</v>
      </c>
      <c r="GF21">
        <v>1.8787499999999999</v>
      </c>
      <c r="GG21">
        <v>1.8785499999999999</v>
      </c>
      <c r="GH21">
        <v>1.8799300000000001</v>
      </c>
      <c r="GI21">
        <v>1.87297</v>
      </c>
      <c r="GJ21">
        <v>1.8805799999999999</v>
      </c>
      <c r="GK21">
        <v>1.8746799999999999</v>
      </c>
      <c r="GL21">
        <v>5</v>
      </c>
      <c r="GM21">
        <v>0</v>
      </c>
      <c r="GN21">
        <v>0</v>
      </c>
      <c r="GO21">
        <v>0</v>
      </c>
      <c r="GP21" t="s">
        <v>362</v>
      </c>
      <c r="GQ21" t="s">
        <v>363</v>
      </c>
      <c r="GR21" t="s">
        <v>364</v>
      </c>
      <c r="GS21" t="s">
        <v>364</v>
      </c>
      <c r="GT21" t="s">
        <v>364</v>
      </c>
      <c r="GU21" t="s">
        <v>364</v>
      </c>
      <c r="GV21">
        <v>0</v>
      </c>
      <c r="GW21">
        <v>100</v>
      </c>
      <c r="GX21">
        <v>100</v>
      </c>
      <c r="GY21">
        <v>-0.17399999999999999</v>
      </c>
      <c r="GZ21">
        <v>-0.2923</v>
      </c>
      <c r="HA21">
        <v>-0.173850000000073</v>
      </c>
      <c r="HB21">
        <v>0</v>
      </c>
      <c r="HC21">
        <v>0</v>
      </c>
      <c r="HD21">
        <v>0</v>
      </c>
      <c r="HE21">
        <v>-0.29231999999999703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0.8</v>
      </c>
      <c r="HN21">
        <v>0.6</v>
      </c>
      <c r="HO21">
        <v>2</v>
      </c>
      <c r="HP21">
        <v>515.71100000000001</v>
      </c>
      <c r="HQ21">
        <v>486.928</v>
      </c>
      <c r="HR21">
        <v>18.839099999999998</v>
      </c>
      <c r="HS21">
        <v>28.920500000000001</v>
      </c>
      <c r="HT21">
        <v>30.000699999999998</v>
      </c>
      <c r="HU21">
        <v>28.966000000000001</v>
      </c>
      <c r="HV21">
        <v>28.963100000000001</v>
      </c>
      <c r="HW21">
        <v>20.4267</v>
      </c>
      <c r="HX21">
        <v>71.407700000000006</v>
      </c>
      <c r="HY21">
        <v>0</v>
      </c>
      <c r="HZ21">
        <v>18.763000000000002</v>
      </c>
      <c r="IA21">
        <v>400</v>
      </c>
      <c r="IB21">
        <v>12.6595</v>
      </c>
      <c r="IC21">
        <v>104.517</v>
      </c>
      <c r="ID21">
        <v>101.178</v>
      </c>
    </row>
    <row r="22" spans="1:238" x14ac:dyDescent="0.35">
      <c r="A22">
        <v>5</v>
      </c>
      <c r="B22">
        <v>1599675659</v>
      </c>
      <c r="C22">
        <v>782.90000009536698</v>
      </c>
      <c r="D22" t="s">
        <v>382</v>
      </c>
      <c r="E22" t="s">
        <v>383</v>
      </c>
      <c r="F22">
        <v>1599675659</v>
      </c>
      <c r="G22">
        <f t="shared" si="0"/>
        <v>2.6444164197932042E-3</v>
      </c>
      <c r="H22">
        <f t="shared" si="1"/>
        <v>17.840122889548876</v>
      </c>
      <c r="I22">
        <f t="shared" si="2"/>
        <v>377.62198039853934</v>
      </c>
      <c r="J22">
        <f t="shared" si="3"/>
        <v>259.50387073042424</v>
      </c>
      <c r="K22">
        <f t="shared" si="4"/>
        <v>26.45746230751935</v>
      </c>
      <c r="L22">
        <f t="shared" si="5"/>
        <v>38.500078186748333</v>
      </c>
      <c r="M22">
        <f t="shared" si="6"/>
        <v>0.26704415162825224</v>
      </c>
      <c r="N22">
        <f t="shared" si="7"/>
        <v>2.2906134553144555</v>
      </c>
      <c r="O22">
        <f t="shared" si="8"/>
        <v>0.2508755521513788</v>
      </c>
      <c r="P22">
        <f t="shared" si="9"/>
        <v>0.15816826033825473</v>
      </c>
      <c r="Q22">
        <f t="shared" si="10"/>
        <v>113.93761330470596</v>
      </c>
      <c r="R22">
        <f t="shared" si="11"/>
        <v>23.544300001049209</v>
      </c>
      <c r="S22">
        <f t="shared" si="12"/>
        <v>23.104299999999999</v>
      </c>
      <c r="T22">
        <f t="shared" si="13"/>
        <v>2.8375714475725418</v>
      </c>
      <c r="U22">
        <f t="shared" si="14"/>
        <v>61.261269342530468</v>
      </c>
      <c r="V22">
        <f t="shared" si="15"/>
        <v>1.7872743263436002</v>
      </c>
      <c r="W22">
        <f t="shared" si="16"/>
        <v>2.9174621184396354</v>
      </c>
      <c r="X22">
        <f t="shared" si="17"/>
        <v>1.0502971212289416</v>
      </c>
      <c r="Y22">
        <f t="shared" si="18"/>
        <v>-116.61876411288031</v>
      </c>
      <c r="Z22">
        <f t="shared" si="19"/>
        <v>56.793765042079791</v>
      </c>
      <c r="AA22">
        <f t="shared" si="20"/>
        <v>5.1571037822408048</v>
      </c>
      <c r="AB22">
        <f t="shared" si="21"/>
        <v>59.26971801614625</v>
      </c>
      <c r="AC22">
        <v>7</v>
      </c>
      <c r="AD22">
        <v>1</v>
      </c>
      <c r="AE22">
        <f t="shared" si="22"/>
        <v>1.0002567410829972</v>
      </c>
      <c r="AF22">
        <f t="shared" si="23"/>
        <v>2.5674108299722498E-2</v>
      </c>
      <c r="AG22">
        <f t="shared" si="24"/>
        <v>54543.644560803623</v>
      </c>
      <c r="AH22" t="s">
        <v>360</v>
      </c>
      <c r="AI22">
        <v>10234.700000000001</v>
      </c>
      <c r="AJ22">
        <v>731.25199999999995</v>
      </c>
      <c r="AK22">
        <v>3263.89</v>
      </c>
      <c r="AL22">
        <f t="shared" si="25"/>
        <v>2532.6379999999999</v>
      </c>
      <c r="AM22">
        <f t="shared" si="26"/>
        <v>0.77595691031254121</v>
      </c>
      <c r="AN22">
        <v>-1.7145681900199501</v>
      </c>
      <c r="AO22" t="s">
        <v>384</v>
      </c>
      <c r="AP22">
        <v>10231.5</v>
      </c>
      <c r="AQ22">
        <v>950.146730769231</v>
      </c>
      <c r="AR22">
        <v>1753.42</v>
      </c>
      <c r="AS22">
        <f t="shared" si="27"/>
        <v>0.45811800323411911</v>
      </c>
      <c r="AT22">
        <v>0.5</v>
      </c>
      <c r="AU22">
        <f t="shared" si="28"/>
        <v>589.14600032248029</v>
      </c>
      <c r="AV22">
        <f t="shared" si="29"/>
        <v>17.840122889548876</v>
      </c>
      <c r="AW22">
        <f t="shared" si="30"/>
        <v>134.94919464055118</v>
      </c>
      <c r="AX22">
        <f t="shared" si="31"/>
        <v>0.60830833456901379</v>
      </c>
      <c r="AY22">
        <f t="shared" si="32"/>
        <v>3.3191587601146731E-2</v>
      </c>
      <c r="AZ22">
        <f t="shared" si="33"/>
        <v>0.86144221008087041</v>
      </c>
      <c r="BA22" t="s">
        <v>385</v>
      </c>
      <c r="BB22">
        <v>686.8</v>
      </c>
      <c r="BC22">
        <f t="shared" si="34"/>
        <v>1066.6200000000001</v>
      </c>
      <c r="BD22">
        <f t="shared" si="35"/>
        <v>0.75310163810051278</v>
      </c>
      <c r="BE22">
        <f t="shared" si="36"/>
        <v>0.58611457108599219</v>
      </c>
      <c r="BF22">
        <f t="shared" si="37"/>
        <v>0.78585249120572054</v>
      </c>
      <c r="BG22">
        <f t="shared" si="38"/>
        <v>0.59640185450901384</v>
      </c>
      <c r="BH22">
        <f t="shared" si="39"/>
        <v>0.5443687677888307</v>
      </c>
      <c r="BI22">
        <f t="shared" si="40"/>
        <v>0.4556312322111693</v>
      </c>
      <c r="BJ22">
        <f t="shared" si="41"/>
        <v>699.95</v>
      </c>
      <c r="BK22">
        <f t="shared" si="42"/>
        <v>589.14600032248029</v>
      </c>
      <c r="BL22">
        <f t="shared" si="43"/>
        <v>0.84169726455101113</v>
      </c>
      <c r="BM22">
        <f t="shared" si="44"/>
        <v>0.19339452910202232</v>
      </c>
      <c r="BN22">
        <v>1599675659</v>
      </c>
      <c r="BO22">
        <v>377.62200000000001</v>
      </c>
      <c r="BP22">
        <v>400.22399999999999</v>
      </c>
      <c r="BQ22">
        <v>17.530200000000001</v>
      </c>
      <c r="BR22">
        <v>14.4132</v>
      </c>
      <c r="BS22">
        <v>377.82600000000002</v>
      </c>
      <c r="BT22">
        <v>17.821200000000001</v>
      </c>
      <c r="BU22">
        <v>499.97699999999998</v>
      </c>
      <c r="BV22">
        <v>101.854</v>
      </c>
      <c r="BW22">
        <v>0.100018</v>
      </c>
      <c r="BX22">
        <v>23.5642</v>
      </c>
      <c r="BY22">
        <v>23.104299999999999</v>
      </c>
      <c r="BZ22">
        <v>999.9</v>
      </c>
      <c r="CA22">
        <v>0</v>
      </c>
      <c r="CB22">
        <v>0</v>
      </c>
      <c r="CC22">
        <v>10011.9</v>
      </c>
      <c r="CD22">
        <v>0</v>
      </c>
      <c r="CE22">
        <v>13.128500000000001</v>
      </c>
      <c r="CF22">
        <v>-22.602</v>
      </c>
      <c r="CG22">
        <v>384.36</v>
      </c>
      <c r="CH22">
        <v>406.077</v>
      </c>
      <c r="CI22">
        <v>3.1169799999999999</v>
      </c>
      <c r="CJ22">
        <v>400.22399999999999</v>
      </c>
      <c r="CK22">
        <v>14.4132</v>
      </c>
      <c r="CL22">
        <v>1.78552</v>
      </c>
      <c r="CM22">
        <v>1.46804</v>
      </c>
      <c r="CN22">
        <v>15.660600000000001</v>
      </c>
      <c r="CO22">
        <v>12.6393</v>
      </c>
      <c r="CP22">
        <v>699.95</v>
      </c>
      <c r="CQ22">
        <v>0.94301199999999996</v>
      </c>
      <c r="CR22">
        <v>5.6987700000000002E-2</v>
      </c>
      <c r="CS22">
        <v>0</v>
      </c>
      <c r="CT22">
        <v>952.93700000000001</v>
      </c>
      <c r="CU22">
        <v>4.9998100000000001</v>
      </c>
      <c r="CV22">
        <v>6837.18</v>
      </c>
      <c r="CW22">
        <v>5848.1</v>
      </c>
      <c r="CX22">
        <v>42.061999999999998</v>
      </c>
      <c r="CY22">
        <v>44.875</v>
      </c>
      <c r="CZ22">
        <v>43.75</v>
      </c>
      <c r="DA22">
        <v>43.936999999999998</v>
      </c>
      <c r="DB22">
        <v>44.125</v>
      </c>
      <c r="DC22">
        <v>655.35</v>
      </c>
      <c r="DD22">
        <v>39.6</v>
      </c>
      <c r="DE22">
        <v>0</v>
      </c>
      <c r="DF22">
        <v>119.700000047684</v>
      </c>
      <c r="DG22">
        <v>0</v>
      </c>
      <c r="DH22">
        <v>950.146730769231</v>
      </c>
      <c r="DI22">
        <v>21.676341864442801</v>
      </c>
      <c r="DJ22">
        <v>150.81162372924999</v>
      </c>
      <c r="DK22">
        <v>6819.31538461538</v>
      </c>
      <c r="DL22">
        <v>15</v>
      </c>
      <c r="DM22">
        <v>1599675625</v>
      </c>
      <c r="DN22" t="s">
        <v>386</v>
      </c>
      <c r="DO22">
        <v>1599675615</v>
      </c>
      <c r="DP22">
        <v>1599675625</v>
      </c>
      <c r="DQ22">
        <v>48</v>
      </c>
      <c r="DR22">
        <v>-2.9000000000000001E-2</v>
      </c>
      <c r="DS22">
        <v>1E-3</v>
      </c>
      <c r="DT22">
        <v>-0.20300000000000001</v>
      </c>
      <c r="DU22">
        <v>-0.29099999999999998</v>
      </c>
      <c r="DV22">
        <v>400</v>
      </c>
      <c r="DW22">
        <v>12</v>
      </c>
      <c r="DX22">
        <v>0.05</v>
      </c>
      <c r="DY22">
        <v>0.02</v>
      </c>
      <c r="DZ22">
        <v>400.07802500000003</v>
      </c>
      <c r="EA22">
        <v>1.17301688555255</v>
      </c>
      <c r="EB22">
        <v>0.13659968658456101</v>
      </c>
      <c r="EC22">
        <v>0</v>
      </c>
      <c r="ED22">
        <v>377.498966666667</v>
      </c>
      <c r="EE22">
        <v>1.32261624026631</v>
      </c>
      <c r="EF22">
        <v>0.100515499081267</v>
      </c>
      <c r="EG22">
        <v>0</v>
      </c>
      <c r="EH22">
        <v>14.602145</v>
      </c>
      <c r="EI22">
        <v>0.73455534709189296</v>
      </c>
      <c r="EJ22">
        <v>0.17156861156691799</v>
      </c>
      <c r="EK22">
        <v>0</v>
      </c>
      <c r="EL22">
        <v>17.2230375</v>
      </c>
      <c r="EM22">
        <v>2.7992363977485599</v>
      </c>
      <c r="EN22">
        <v>0.27797731264214698</v>
      </c>
      <c r="EO22">
        <v>0</v>
      </c>
      <c r="EP22">
        <v>0</v>
      </c>
      <c r="EQ22">
        <v>4</v>
      </c>
      <c r="ER22" t="s">
        <v>387</v>
      </c>
      <c r="ES22">
        <v>2.9985499999999998</v>
      </c>
      <c r="ET22">
        <v>2.6942300000000001</v>
      </c>
      <c r="EU22">
        <v>9.6507099999999998E-2</v>
      </c>
      <c r="EV22">
        <v>0.101338</v>
      </c>
      <c r="EW22">
        <v>8.8845499999999994E-2</v>
      </c>
      <c r="EX22">
        <v>7.5646099999999994E-2</v>
      </c>
      <c r="EY22">
        <v>28402.5</v>
      </c>
      <c r="EZ22">
        <v>31928.7</v>
      </c>
      <c r="FA22">
        <v>27472.3</v>
      </c>
      <c r="FB22">
        <v>30764</v>
      </c>
      <c r="FC22">
        <v>35124.199999999997</v>
      </c>
      <c r="FD22">
        <v>39125.199999999997</v>
      </c>
      <c r="FE22">
        <v>40604.1</v>
      </c>
      <c r="FF22">
        <v>45307.8</v>
      </c>
      <c r="FG22">
        <v>1.9609799999999999</v>
      </c>
      <c r="FH22">
        <v>1.94455</v>
      </c>
      <c r="FI22">
        <v>2.63751E-3</v>
      </c>
      <c r="FJ22">
        <v>0</v>
      </c>
      <c r="FK22">
        <v>23.0609</v>
      </c>
      <c r="FL22">
        <v>999.9</v>
      </c>
      <c r="FM22">
        <v>47.832999999999998</v>
      </c>
      <c r="FN22">
        <v>31.129000000000001</v>
      </c>
      <c r="FO22">
        <v>21.3432</v>
      </c>
      <c r="FP22">
        <v>62.260100000000001</v>
      </c>
      <c r="FQ22">
        <v>36.358199999999997</v>
      </c>
      <c r="FR22">
        <v>1</v>
      </c>
      <c r="FS22">
        <v>0.12661800000000001</v>
      </c>
      <c r="FT22">
        <v>4.5948500000000001</v>
      </c>
      <c r="FU22">
        <v>20.142299999999999</v>
      </c>
      <c r="FV22">
        <v>5.2229799999999997</v>
      </c>
      <c r="FW22">
        <v>12.0288</v>
      </c>
      <c r="FX22">
        <v>4.9612499999999997</v>
      </c>
      <c r="FY22">
        <v>3.3019699999999998</v>
      </c>
      <c r="FZ22">
        <v>9263.7999999999993</v>
      </c>
      <c r="GA22">
        <v>9999</v>
      </c>
      <c r="GB22">
        <v>999.9</v>
      </c>
      <c r="GC22">
        <v>9999</v>
      </c>
      <c r="GD22">
        <v>1.8797299999999999</v>
      </c>
      <c r="GE22">
        <v>1.8765400000000001</v>
      </c>
      <c r="GF22">
        <v>1.87879</v>
      </c>
      <c r="GG22">
        <v>1.87856</v>
      </c>
      <c r="GH22">
        <v>1.8799600000000001</v>
      </c>
      <c r="GI22">
        <v>1.8730100000000001</v>
      </c>
      <c r="GJ22">
        <v>1.8805700000000001</v>
      </c>
      <c r="GK22">
        <v>1.8746799999999999</v>
      </c>
      <c r="GL22">
        <v>5</v>
      </c>
      <c r="GM22">
        <v>0</v>
      </c>
      <c r="GN22">
        <v>0</v>
      </c>
      <c r="GO22">
        <v>0</v>
      </c>
      <c r="GP22" t="s">
        <v>362</v>
      </c>
      <c r="GQ22" t="s">
        <v>363</v>
      </c>
      <c r="GR22" t="s">
        <v>364</v>
      </c>
      <c r="GS22" t="s">
        <v>364</v>
      </c>
      <c r="GT22" t="s">
        <v>364</v>
      </c>
      <c r="GU22" t="s">
        <v>364</v>
      </c>
      <c r="GV22">
        <v>0</v>
      </c>
      <c r="GW22">
        <v>100</v>
      </c>
      <c r="GX22">
        <v>100</v>
      </c>
      <c r="GY22">
        <v>-0.20399999999999999</v>
      </c>
      <c r="GZ22">
        <v>-0.29099999999999998</v>
      </c>
      <c r="HA22">
        <v>-0.20329999999995599</v>
      </c>
      <c r="HB22">
        <v>0</v>
      </c>
      <c r="HC22">
        <v>0</v>
      </c>
      <c r="HD22">
        <v>0</v>
      </c>
      <c r="HE22">
        <v>-0.29105000000000197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0.7</v>
      </c>
      <c r="HN22">
        <v>0.6</v>
      </c>
      <c r="HO22">
        <v>2</v>
      </c>
      <c r="HP22">
        <v>515.62800000000004</v>
      </c>
      <c r="HQ22">
        <v>487.29700000000003</v>
      </c>
      <c r="HR22">
        <v>19.101199999999999</v>
      </c>
      <c r="HS22">
        <v>28.857199999999999</v>
      </c>
      <c r="HT22">
        <v>30.000399999999999</v>
      </c>
      <c r="HU22">
        <v>28.908000000000001</v>
      </c>
      <c r="HV22">
        <v>28.903099999999998</v>
      </c>
      <c r="HW22">
        <v>20.430599999999998</v>
      </c>
      <c r="HX22">
        <v>66.039500000000004</v>
      </c>
      <c r="HY22">
        <v>0</v>
      </c>
      <c r="HZ22">
        <v>19.076599999999999</v>
      </c>
      <c r="IA22">
        <v>400</v>
      </c>
      <c r="IB22">
        <v>13.290100000000001</v>
      </c>
      <c r="IC22">
        <v>104.52200000000001</v>
      </c>
      <c r="ID22">
        <v>101.184</v>
      </c>
    </row>
    <row r="23" spans="1:238" x14ac:dyDescent="0.35">
      <c r="A23">
        <v>6</v>
      </c>
      <c r="B23">
        <v>1599675743.5</v>
      </c>
      <c r="C23">
        <v>867.40000009536698</v>
      </c>
      <c r="D23" t="s">
        <v>388</v>
      </c>
      <c r="E23" t="s">
        <v>389</v>
      </c>
      <c r="F23">
        <v>1599675743.5</v>
      </c>
      <c r="G23">
        <f t="shared" si="0"/>
        <v>3.3790237887073651E-3</v>
      </c>
      <c r="H23">
        <f t="shared" si="1"/>
        <v>16.670446951367659</v>
      </c>
      <c r="I23">
        <f t="shared" si="2"/>
        <v>378.46198158811973</v>
      </c>
      <c r="J23">
        <f t="shared" si="3"/>
        <v>280.7735578901291</v>
      </c>
      <c r="K23">
        <f t="shared" si="4"/>
        <v>28.625990690412916</v>
      </c>
      <c r="L23">
        <f t="shared" si="5"/>
        <v>38.585717412378941</v>
      </c>
      <c r="M23">
        <f t="shared" si="6"/>
        <v>0.30997331202815892</v>
      </c>
      <c r="N23">
        <f t="shared" si="7"/>
        <v>2.2864590979330308</v>
      </c>
      <c r="O23">
        <f t="shared" si="8"/>
        <v>0.28837726357060178</v>
      </c>
      <c r="P23">
        <f t="shared" si="9"/>
        <v>0.18205057020346449</v>
      </c>
      <c r="Q23">
        <f t="shared" si="10"/>
        <v>90.000101071663821</v>
      </c>
      <c r="R23">
        <f t="shared" si="11"/>
        <v>23.105744187095791</v>
      </c>
      <c r="S23">
        <f t="shared" si="12"/>
        <v>22.9039</v>
      </c>
      <c r="T23">
        <f t="shared" si="13"/>
        <v>2.8033623604540967</v>
      </c>
      <c r="U23">
        <f t="shared" si="14"/>
        <v>56.099196584259445</v>
      </c>
      <c r="V23">
        <f t="shared" si="15"/>
        <v>1.6347306284080001</v>
      </c>
      <c r="W23">
        <f t="shared" si="16"/>
        <v>2.9140000712000922</v>
      </c>
      <c r="X23">
        <f t="shared" si="17"/>
        <v>1.1686317320460966</v>
      </c>
      <c r="Y23">
        <f t="shared" si="18"/>
        <v>-149.01494908199481</v>
      </c>
      <c r="Z23">
        <f t="shared" si="19"/>
        <v>78.965213597902519</v>
      </c>
      <c r="AA23">
        <f t="shared" si="20"/>
        <v>7.1753931069980492</v>
      </c>
      <c r="AB23">
        <f t="shared" si="21"/>
        <v>27.125758694569569</v>
      </c>
      <c r="AC23">
        <v>6</v>
      </c>
      <c r="AD23">
        <v>1</v>
      </c>
      <c r="AE23">
        <f t="shared" si="22"/>
        <v>1.0002206097802753</v>
      </c>
      <c r="AF23">
        <f t="shared" si="23"/>
        <v>2.2060978027527156E-2</v>
      </c>
      <c r="AG23">
        <f t="shared" si="24"/>
        <v>54406.68723927821</v>
      </c>
      <c r="AH23" t="s">
        <v>360</v>
      </c>
      <c r="AI23">
        <v>10234.700000000001</v>
      </c>
      <c r="AJ23">
        <v>731.25199999999995</v>
      </c>
      <c r="AK23">
        <v>3263.89</v>
      </c>
      <c r="AL23">
        <f t="shared" si="25"/>
        <v>2532.6379999999999</v>
      </c>
      <c r="AM23">
        <f t="shared" si="26"/>
        <v>0.77595691031254121</v>
      </c>
      <c r="AN23">
        <v>-1.7145681900199501</v>
      </c>
      <c r="AO23" t="s">
        <v>390</v>
      </c>
      <c r="AP23">
        <v>10235.5</v>
      </c>
      <c r="AQ23">
        <v>1004.4524</v>
      </c>
      <c r="AR23">
        <v>2126.0700000000002</v>
      </c>
      <c r="AS23">
        <f t="shared" si="27"/>
        <v>0.52755440789814068</v>
      </c>
      <c r="AT23">
        <v>0.5</v>
      </c>
      <c r="AU23">
        <f t="shared" si="28"/>
        <v>463.10521126361294</v>
      </c>
      <c r="AV23">
        <f t="shared" si="29"/>
        <v>16.670446951367659</v>
      </c>
      <c r="AW23">
        <f t="shared" si="30"/>
        <v>122.15659776135934</v>
      </c>
      <c r="AX23">
        <f t="shared" si="31"/>
        <v>0.65410358078520459</v>
      </c>
      <c r="AY23">
        <f t="shared" si="32"/>
        <v>3.969943480278032E-2</v>
      </c>
      <c r="AZ23">
        <f t="shared" si="33"/>
        <v>0.53517522941389495</v>
      </c>
      <c r="BA23" t="s">
        <v>391</v>
      </c>
      <c r="BB23">
        <v>735.4</v>
      </c>
      <c r="BC23">
        <f t="shared" si="34"/>
        <v>1390.67</v>
      </c>
      <c r="BD23">
        <f t="shared" si="35"/>
        <v>0.80653037744396583</v>
      </c>
      <c r="BE23">
        <f t="shared" si="36"/>
        <v>0.44999980225351882</v>
      </c>
      <c r="BF23">
        <f t="shared" si="37"/>
        <v>0.80413186523259661</v>
      </c>
      <c r="BG23">
        <f t="shared" si="38"/>
        <v>0.44926278449584967</v>
      </c>
      <c r="BH23">
        <f t="shared" si="39"/>
        <v>0.59049332708278901</v>
      </c>
      <c r="BI23">
        <f t="shared" si="40"/>
        <v>0.40950667291721099</v>
      </c>
      <c r="BJ23">
        <f t="shared" si="41"/>
        <v>549.89499999999998</v>
      </c>
      <c r="BK23">
        <f t="shared" si="42"/>
        <v>463.10521126361294</v>
      </c>
      <c r="BL23">
        <f t="shared" si="43"/>
        <v>0.84217025298213832</v>
      </c>
      <c r="BM23">
        <f t="shared" si="44"/>
        <v>0.19434050596427677</v>
      </c>
      <c r="BN23">
        <v>1599675743.5</v>
      </c>
      <c r="BO23">
        <v>378.46199999999999</v>
      </c>
      <c r="BP23">
        <v>399.995</v>
      </c>
      <c r="BQ23">
        <v>16.033999999999999</v>
      </c>
      <c r="BR23">
        <v>12.045400000000001</v>
      </c>
      <c r="BS23">
        <v>378.67399999999998</v>
      </c>
      <c r="BT23">
        <v>16.324999999999999</v>
      </c>
      <c r="BU23">
        <v>500.04</v>
      </c>
      <c r="BV23">
        <v>101.854</v>
      </c>
      <c r="BW23">
        <v>0.100012</v>
      </c>
      <c r="BX23">
        <v>23.544499999999999</v>
      </c>
      <c r="BY23">
        <v>22.9039</v>
      </c>
      <c r="BZ23">
        <v>999.9</v>
      </c>
      <c r="CA23">
        <v>0</v>
      </c>
      <c r="CB23">
        <v>0</v>
      </c>
      <c r="CC23">
        <v>9985</v>
      </c>
      <c r="CD23">
        <v>0</v>
      </c>
      <c r="CE23">
        <v>12.125400000000001</v>
      </c>
      <c r="CF23">
        <v>-21.524999999999999</v>
      </c>
      <c r="CG23">
        <v>384.63799999999998</v>
      </c>
      <c r="CH23">
        <v>404.87200000000001</v>
      </c>
      <c r="CI23">
        <v>3.98855</v>
      </c>
      <c r="CJ23">
        <v>399.995</v>
      </c>
      <c r="CK23">
        <v>12.045400000000001</v>
      </c>
      <c r="CL23">
        <v>1.63313</v>
      </c>
      <c r="CM23">
        <v>1.22688</v>
      </c>
      <c r="CN23">
        <v>14.275</v>
      </c>
      <c r="CO23">
        <v>9.9317899999999995</v>
      </c>
      <c r="CP23">
        <v>549.89499999999998</v>
      </c>
      <c r="CQ23">
        <v>0.92698800000000003</v>
      </c>
      <c r="CR23">
        <v>7.3011599999999996E-2</v>
      </c>
      <c r="CS23">
        <v>0</v>
      </c>
      <c r="CT23">
        <v>1006.8</v>
      </c>
      <c r="CU23">
        <v>4.9998100000000001</v>
      </c>
      <c r="CV23">
        <v>5668.33</v>
      </c>
      <c r="CW23">
        <v>4564.68</v>
      </c>
      <c r="CX23">
        <v>41.875</v>
      </c>
      <c r="CY23">
        <v>44.875</v>
      </c>
      <c r="CZ23">
        <v>43.561999999999998</v>
      </c>
      <c r="DA23">
        <v>44</v>
      </c>
      <c r="DB23">
        <v>44</v>
      </c>
      <c r="DC23">
        <v>505.11</v>
      </c>
      <c r="DD23">
        <v>39.78</v>
      </c>
      <c r="DE23">
        <v>0</v>
      </c>
      <c r="DF23">
        <v>83.899999856948895</v>
      </c>
      <c r="DG23">
        <v>0</v>
      </c>
      <c r="DH23">
        <v>1004.4524</v>
      </c>
      <c r="DI23">
        <v>20.996923122457201</v>
      </c>
      <c r="DJ23">
        <v>116.61615401755201</v>
      </c>
      <c r="DK23">
        <v>5656.57</v>
      </c>
      <c r="DL23">
        <v>15</v>
      </c>
      <c r="DM23">
        <v>1599675766.5</v>
      </c>
      <c r="DN23" t="s">
        <v>392</v>
      </c>
      <c r="DO23">
        <v>1599675766.5</v>
      </c>
      <c r="DP23">
        <v>1599675625</v>
      </c>
      <c r="DQ23">
        <v>49</v>
      </c>
      <c r="DR23">
        <v>-8.9999999999999993E-3</v>
      </c>
      <c r="DS23">
        <v>1E-3</v>
      </c>
      <c r="DT23">
        <v>-0.21199999999999999</v>
      </c>
      <c r="DU23">
        <v>-0.29099999999999998</v>
      </c>
      <c r="DV23">
        <v>401</v>
      </c>
      <c r="DW23">
        <v>12</v>
      </c>
      <c r="DX23">
        <v>0.05</v>
      </c>
      <c r="DY23">
        <v>0.02</v>
      </c>
      <c r="DZ23">
        <v>399.98910000000001</v>
      </c>
      <c r="EA23">
        <v>3.8318949342929398E-2</v>
      </c>
      <c r="EB23">
        <v>1.9018149226461702E-2</v>
      </c>
      <c r="EC23">
        <v>1</v>
      </c>
      <c r="ED23">
        <v>378.43766666666698</v>
      </c>
      <c r="EE23">
        <v>0.335946607340527</v>
      </c>
      <c r="EF23">
        <v>2.5875771593431501E-2</v>
      </c>
      <c r="EG23">
        <v>1</v>
      </c>
      <c r="EH23">
        <v>12.043100000000001</v>
      </c>
      <c r="EI23">
        <v>4.2484052532645198E-3</v>
      </c>
      <c r="EJ23">
        <v>5.3805204209261001E-4</v>
      </c>
      <c r="EK23">
        <v>1</v>
      </c>
      <c r="EL23">
        <v>16.106647500000001</v>
      </c>
      <c r="EM23">
        <v>-0.485800750469076</v>
      </c>
      <c r="EN23">
        <v>4.7142629262165503E-2</v>
      </c>
      <c r="EO23">
        <v>1</v>
      </c>
      <c r="EP23">
        <v>4</v>
      </c>
      <c r="EQ23">
        <v>4</v>
      </c>
      <c r="ER23" t="s">
        <v>376</v>
      </c>
      <c r="ES23">
        <v>2.9987200000000001</v>
      </c>
      <c r="ET23">
        <v>2.6942200000000001</v>
      </c>
      <c r="EU23">
        <v>9.6675800000000006E-2</v>
      </c>
      <c r="EV23">
        <v>0.101284</v>
      </c>
      <c r="EW23">
        <v>8.3320199999999997E-2</v>
      </c>
      <c r="EX23">
        <v>6.6162200000000004E-2</v>
      </c>
      <c r="EY23">
        <v>28400.9</v>
      </c>
      <c r="EZ23">
        <v>31933.7</v>
      </c>
      <c r="FA23">
        <v>27475.7</v>
      </c>
      <c r="FB23">
        <v>30766.6</v>
      </c>
      <c r="FC23">
        <v>35342.800000000003</v>
      </c>
      <c r="FD23">
        <v>39530.699999999997</v>
      </c>
      <c r="FE23">
        <v>40609.199999999997</v>
      </c>
      <c r="FF23">
        <v>45311.7</v>
      </c>
      <c r="FG23">
        <v>1.96323</v>
      </c>
      <c r="FH23">
        <v>1.9434800000000001</v>
      </c>
      <c r="FI23">
        <v>-1.13361E-2</v>
      </c>
      <c r="FJ23">
        <v>0</v>
      </c>
      <c r="FK23">
        <v>23.090499999999999</v>
      </c>
      <c r="FL23">
        <v>999.9</v>
      </c>
      <c r="FM23">
        <v>47.588999999999999</v>
      </c>
      <c r="FN23">
        <v>31.158999999999999</v>
      </c>
      <c r="FO23">
        <v>21.270099999999999</v>
      </c>
      <c r="FP23">
        <v>62.110100000000003</v>
      </c>
      <c r="FQ23">
        <v>36.173900000000003</v>
      </c>
      <c r="FR23">
        <v>1</v>
      </c>
      <c r="FS23">
        <v>0.113928</v>
      </c>
      <c r="FT23">
        <v>2.66256</v>
      </c>
      <c r="FU23">
        <v>20.1861</v>
      </c>
      <c r="FV23">
        <v>5.2219300000000004</v>
      </c>
      <c r="FW23">
        <v>12.027900000000001</v>
      </c>
      <c r="FX23">
        <v>4.9597499999999997</v>
      </c>
      <c r="FY23">
        <v>3.3018999999999998</v>
      </c>
      <c r="FZ23">
        <v>9265.6</v>
      </c>
      <c r="GA23">
        <v>9999</v>
      </c>
      <c r="GB23">
        <v>999.9</v>
      </c>
      <c r="GC23">
        <v>9999</v>
      </c>
      <c r="GD23">
        <v>1.8797299999999999</v>
      </c>
      <c r="GE23">
        <v>1.87656</v>
      </c>
      <c r="GF23">
        <v>1.87879</v>
      </c>
      <c r="GG23">
        <v>1.8786099999999999</v>
      </c>
      <c r="GH23">
        <v>1.87998</v>
      </c>
      <c r="GI23">
        <v>1.8730199999999999</v>
      </c>
      <c r="GJ23">
        <v>1.8806099999999999</v>
      </c>
      <c r="GK23">
        <v>1.87469</v>
      </c>
      <c r="GL23">
        <v>5</v>
      </c>
      <c r="GM23">
        <v>0</v>
      </c>
      <c r="GN23">
        <v>0</v>
      </c>
      <c r="GO23">
        <v>0</v>
      </c>
      <c r="GP23" t="s">
        <v>362</v>
      </c>
      <c r="GQ23" t="s">
        <v>363</v>
      </c>
      <c r="GR23" t="s">
        <v>364</v>
      </c>
      <c r="GS23" t="s">
        <v>364</v>
      </c>
      <c r="GT23" t="s">
        <v>364</v>
      </c>
      <c r="GU23" t="s">
        <v>364</v>
      </c>
      <c r="GV23">
        <v>0</v>
      </c>
      <c r="GW23">
        <v>100</v>
      </c>
      <c r="GX23">
        <v>100</v>
      </c>
      <c r="GY23">
        <v>-0.21199999999999999</v>
      </c>
      <c r="GZ23">
        <v>-0.29099999999999998</v>
      </c>
      <c r="HA23">
        <v>-0.20329999999995599</v>
      </c>
      <c r="HB23">
        <v>0</v>
      </c>
      <c r="HC23">
        <v>0</v>
      </c>
      <c r="HD23">
        <v>0</v>
      </c>
      <c r="HE23">
        <v>-0.29105000000000197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2.1</v>
      </c>
      <c r="HN23">
        <v>2</v>
      </c>
      <c r="HO23">
        <v>2</v>
      </c>
      <c r="HP23">
        <v>516.75300000000004</v>
      </c>
      <c r="HQ23">
        <v>486.15800000000002</v>
      </c>
      <c r="HR23">
        <v>19.753599999999999</v>
      </c>
      <c r="HS23">
        <v>28.8186</v>
      </c>
      <c r="HT23">
        <v>29.9998</v>
      </c>
      <c r="HU23">
        <v>28.861799999999999</v>
      </c>
      <c r="HV23">
        <v>28.854299999999999</v>
      </c>
      <c r="HW23">
        <v>20.419799999999999</v>
      </c>
      <c r="HX23">
        <v>100</v>
      </c>
      <c r="HY23">
        <v>0</v>
      </c>
      <c r="HZ23">
        <v>19.792400000000001</v>
      </c>
      <c r="IA23">
        <v>400</v>
      </c>
      <c r="IB23">
        <v>10.9451</v>
      </c>
      <c r="IC23">
        <v>104.535</v>
      </c>
      <c r="ID23">
        <v>101.193</v>
      </c>
    </row>
    <row r="24" spans="1:238" x14ac:dyDescent="0.35">
      <c r="A24">
        <v>7</v>
      </c>
      <c r="B24">
        <v>1599675887.5</v>
      </c>
      <c r="C24">
        <v>1011.40000009537</v>
      </c>
      <c r="D24" t="s">
        <v>393</v>
      </c>
      <c r="E24" t="s">
        <v>394</v>
      </c>
      <c r="F24">
        <v>1599675887.5</v>
      </c>
      <c r="G24">
        <f t="shared" si="0"/>
        <v>2.3067742532309676E-3</v>
      </c>
      <c r="H24">
        <f t="shared" si="1"/>
        <v>14.473176983202432</v>
      </c>
      <c r="I24">
        <f t="shared" si="2"/>
        <v>381.7519841168214</v>
      </c>
      <c r="J24">
        <f t="shared" si="3"/>
        <v>269.3383627620841</v>
      </c>
      <c r="K24">
        <f t="shared" si="4"/>
        <v>27.461772595840714</v>
      </c>
      <c r="L24">
        <f t="shared" si="5"/>
        <v>38.923479256045155</v>
      </c>
      <c r="M24">
        <f t="shared" si="6"/>
        <v>0.22685230366311493</v>
      </c>
      <c r="N24">
        <f t="shared" si="7"/>
        <v>2.2920465580583218</v>
      </c>
      <c r="O24">
        <f t="shared" si="8"/>
        <v>0.21507609129818342</v>
      </c>
      <c r="P24">
        <f t="shared" si="9"/>
        <v>0.13542963943412351</v>
      </c>
      <c r="Q24">
        <f t="shared" si="10"/>
        <v>66.091589403307239</v>
      </c>
      <c r="R24">
        <f t="shared" si="11"/>
        <v>23.468883709246168</v>
      </c>
      <c r="S24">
        <f t="shared" si="12"/>
        <v>23.114000000000001</v>
      </c>
      <c r="T24">
        <f t="shared" si="13"/>
        <v>2.8392365017093519</v>
      </c>
      <c r="U24">
        <f t="shared" si="14"/>
        <v>60.068156465141065</v>
      </c>
      <c r="V24">
        <f t="shared" si="15"/>
        <v>1.7703947917228002</v>
      </c>
      <c r="W24">
        <f t="shared" si="16"/>
        <v>2.9473100156656233</v>
      </c>
      <c r="X24">
        <f t="shared" si="17"/>
        <v>1.0688417099865517</v>
      </c>
      <c r="Y24">
        <f t="shared" si="18"/>
        <v>-101.72874456748568</v>
      </c>
      <c r="Z24">
        <f t="shared" si="19"/>
        <v>76.513809652354439</v>
      </c>
      <c r="AA24">
        <f t="shared" si="20"/>
        <v>6.9497055543896877</v>
      </c>
      <c r="AB24">
        <f t="shared" si="21"/>
        <v>47.826360042565682</v>
      </c>
      <c r="AC24">
        <v>6</v>
      </c>
      <c r="AD24">
        <v>1</v>
      </c>
      <c r="AE24">
        <f t="shared" si="22"/>
        <v>1.0002199848618958</v>
      </c>
      <c r="AF24">
        <f t="shared" si="23"/>
        <v>2.1998486189578337E-2</v>
      </c>
      <c r="AG24">
        <f t="shared" si="24"/>
        <v>54561.208052720678</v>
      </c>
      <c r="AH24" t="s">
        <v>360</v>
      </c>
      <c r="AI24">
        <v>10234.700000000001</v>
      </c>
      <c r="AJ24">
        <v>731.25199999999995</v>
      </c>
      <c r="AK24">
        <v>3263.89</v>
      </c>
      <c r="AL24">
        <f t="shared" si="25"/>
        <v>2532.6379999999999</v>
      </c>
      <c r="AM24">
        <f t="shared" si="26"/>
        <v>0.77595691031254121</v>
      </c>
      <c r="AN24">
        <v>-1.7145681900199501</v>
      </c>
      <c r="AO24" t="s">
        <v>395</v>
      </c>
      <c r="AP24">
        <v>10240</v>
      </c>
      <c r="AQ24">
        <v>1052.84576923077</v>
      </c>
      <c r="AR24">
        <v>2626.6</v>
      </c>
      <c r="AS24">
        <f t="shared" si="27"/>
        <v>0.59916021882632675</v>
      </c>
      <c r="AT24">
        <v>0.5</v>
      </c>
      <c r="AU24">
        <f t="shared" si="28"/>
        <v>337.3248153847984</v>
      </c>
      <c r="AV24">
        <f t="shared" si="29"/>
        <v>14.473176983202432</v>
      </c>
      <c r="AW24">
        <f t="shared" si="30"/>
        <v>101.05580510075303</v>
      </c>
      <c r="AX24">
        <f t="shared" si="31"/>
        <v>0.69889971826696107</v>
      </c>
      <c r="AY24">
        <f t="shared" si="32"/>
        <v>4.7988598629355048E-2</v>
      </c>
      <c r="AZ24">
        <f t="shared" si="33"/>
        <v>0.24262925454960785</v>
      </c>
      <c r="BA24" t="s">
        <v>396</v>
      </c>
      <c r="BB24">
        <v>790.87</v>
      </c>
      <c r="BC24">
        <f t="shared" si="34"/>
        <v>1835.73</v>
      </c>
      <c r="BD24">
        <f t="shared" si="35"/>
        <v>0.85729068586841739</v>
      </c>
      <c r="BE24">
        <f t="shared" si="36"/>
        <v>0.25769706674430454</v>
      </c>
      <c r="BF24">
        <f t="shared" si="37"/>
        <v>0.83032468484374899</v>
      </c>
      <c r="BG24">
        <f t="shared" si="38"/>
        <v>0.25163090816768918</v>
      </c>
      <c r="BH24">
        <f t="shared" si="39"/>
        <v>0.64397417413579916</v>
      </c>
      <c r="BI24">
        <f t="shared" si="40"/>
        <v>0.35602582586420084</v>
      </c>
      <c r="BJ24">
        <f t="shared" si="41"/>
        <v>400.16500000000002</v>
      </c>
      <c r="BK24">
        <f t="shared" si="42"/>
        <v>337.3248153847984</v>
      </c>
      <c r="BL24">
        <f t="shared" si="43"/>
        <v>0.84296431568177721</v>
      </c>
      <c r="BM24">
        <f t="shared" si="44"/>
        <v>0.19592863136355448</v>
      </c>
      <c r="BN24">
        <v>1599675887.5</v>
      </c>
      <c r="BO24">
        <v>381.75200000000001</v>
      </c>
      <c r="BP24">
        <v>400.17099999999999</v>
      </c>
      <c r="BQ24">
        <v>17.363600000000002</v>
      </c>
      <c r="BR24">
        <v>14.644399999999999</v>
      </c>
      <c r="BS24">
        <v>381.94</v>
      </c>
      <c r="BT24">
        <v>17.648800000000001</v>
      </c>
      <c r="BU24">
        <v>500.04700000000003</v>
      </c>
      <c r="BV24">
        <v>101.86</v>
      </c>
      <c r="BW24">
        <v>0.100123</v>
      </c>
      <c r="BX24">
        <v>23.7332</v>
      </c>
      <c r="BY24">
        <v>23.114000000000001</v>
      </c>
      <c r="BZ24">
        <v>999.9</v>
      </c>
      <c r="CA24">
        <v>0</v>
      </c>
      <c r="CB24">
        <v>0</v>
      </c>
      <c r="CC24">
        <v>10020.6</v>
      </c>
      <c r="CD24">
        <v>0</v>
      </c>
      <c r="CE24">
        <v>11.179</v>
      </c>
      <c r="CF24">
        <v>-18.419599999999999</v>
      </c>
      <c r="CG24">
        <v>388.49799999999999</v>
      </c>
      <c r="CH24">
        <v>406.11900000000003</v>
      </c>
      <c r="CI24">
        <v>2.71922</v>
      </c>
      <c r="CJ24">
        <v>400.17099999999999</v>
      </c>
      <c r="CK24">
        <v>14.644399999999999</v>
      </c>
      <c r="CL24">
        <v>1.7686500000000001</v>
      </c>
      <c r="CM24">
        <v>1.4916700000000001</v>
      </c>
      <c r="CN24">
        <v>15.5124</v>
      </c>
      <c r="CO24">
        <v>12.882999999999999</v>
      </c>
      <c r="CP24">
        <v>400.16500000000002</v>
      </c>
      <c r="CQ24">
        <v>0.89993599999999996</v>
      </c>
      <c r="CR24">
        <v>0.100064</v>
      </c>
      <c r="CS24">
        <v>0</v>
      </c>
      <c r="CT24">
        <v>1053.53</v>
      </c>
      <c r="CU24">
        <v>4.9998100000000001</v>
      </c>
      <c r="CV24">
        <v>4308.96</v>
      </c>
      <c r="CW24">
        <v>3285.02</v>
      </c>
      <c r="CX24">
        <v>41.561999999999998</v>
      </c>
      <c r="CY24">
        <v>44.811999999999998</v>
      </c>
      <c r="CZ24">
        <v>43.436999999999998</v>
      </c>
      <c r="DA24">
        <v>43.936999999999998</v>
      </c>
      <c r="DB24">
        <v>43.75</v>
      </c>
      <c r="DC24">
        <v>355.62</v>
      </c>
      <c r="DD24">
        <v>39.54</v>
      </c>
      <c r="DE24">
        <v>0</v>
      </c>
      <c r="DF24">
        <v>143.5</v>
      </c>
      <c r="DG24">
        <v>0</v>
      </c>
      <c r="DH24">
        <v>1052.84576923077</v>
      </c>
      <c r="DI24">
        <v>5.5059829215835396</v>
      </c>
      <c r="DJ24">
        <v>24.467350585475899</v>
      </c>
      <c r="DK24">
        <v>4304.1580769230804</v>
      </c>
      <c r="DL24">
        <v>15</v>
      </c>
      <c r="DM24">
        <v>1599675849.5</v>
      </c>
      <c r="DN24" t="s">
        <v>397</v>
      </c>
      <c r="DO24">
        <v>1599675838.5</v>
      </c>
      <c r="DP24">
        <v>1599675849.5</v>
      </c>
      <c r="DQ24">
        <v>50</v>
      </c>
      <c r="DR24">
        <v>2.5000000000000001E-2</v>
      </c>
      <c r="DS24">
        <v>6.0000000000000001E-3</v>
      </c>
      <c r="DT24">
        <v>-0.188</v>
      </c>
      <c r="DU24">
        <v>-0.28499999999999998</v>
      </c>
      <c r="DV24">
        <v>400</v>
      </c>
      <c r="DW24">
        <v>12</v>
      </c>
      <c r="DX24">
        <v>7.0000000000000007E-2</v>
      </c>
      <c r="DY24">
        <v>0.02</v>
      </c>
      <c r="DZ24">
        <v>400.122075</v>
      </c>
      <c r="EA24">
        <v>0.27614634146288403</v>
      </c>
      <c r="EB24">
        <v>3.6873694892158797E-2</v>
      </c>
      <c r="EC24">
        <v>0</v>
      </c>
      <c r="ED24">
        <v>381.71859999999998</v>
      </c>
      <c r="EE24">
        <v>0.70147274749711896</v>
      </c>
      <c r="EF24">
        <v>5.60134507655684E-2</v>
      </c>
      <c r="EG24">
        <v>1</v>
      </c>
      <c r="EH24">
        <v>14.90615</v>
      </c>
      <c r="EI24">
        <v>0.125081425891129</v>
      </c>
      <c r="EJ24">
        <v>0.116244236416263</v>
      </c>
      <c r="EK24">
        <v>1</v>
      </c>
      <c r="EL24">
        <v>17.065805000000001</v>
      </c>
      <c r="EM24">
        <v>2.5174018761725399</v>
      </c>
      <c r="EN24">
        <v>0.249322700480722</v>
      </c>
      <c r="EO24">
        <v>0</v>
      </c>
      <c r="EP24">
        <v>2</v>
      </c>
      <c r="EQ24">
        <v>4</v>
      </c>
      <c r="ER24" t="s">
        <v>398</v>
      </c>
      <c r="ES24">
        <v>2.9987599999999999</v>
      </c>
      <c r="ET24">
        <v>2.6943299999999999</v>
      </c>
      <c r="EU24">
        <v>9.7358899999999998E-2</v>
      </c>
      <c r="EV24">
        <v>0.10136299999999999</v>
      </c>
      <c r="EW24">
        <v>8.8244199999999995E-2</v>
      </c>
      <c r="EX24">
        <v>7.6564699999999999E-2</v>
      </c>
      <c r="EY24">
        <v>28380.7</v>
      </c>
      <c r="EZ24">
        <v>31930.799999999999</v>
      </c>
      <c r="FA24">
        <v>27476.7</v>
      </c>
      <c r="FB24">
        <v>30766.6</v>
      </c>
      <c r="FC24">
        <v>35153.5</v>
      </c>
      <c r="FD24">
        <v>39090.199999999997</v>
      </c>
      <c r="FE24">
        <v>40611</v>
      </c>
      <c r="FF24">
        <v>45312.2</v>
      </c>
      <c r="FG24">
        <v>1.9634</v>
      </c>
      <c r="FH24">
        <v>1.9454</v>
      </c>
      <c r="FI24">
        <v>6.7055200000000004E-4</v>
      </c>
      <c r="FJ24">
        <v>0</v>
      </c>
      <c r="FK24">
        <v>23.102900000000002</v>
      </c>
      <c r="FL24">
        <v>999.9</v>
      </c>
      <c r="FM24">
        <v>47.466999999999999</v>
      </c>
      <c r="FN24">
        <v>31.219000000000001</v>
      </c>
      <c r="FO24">
        <v>21.288399999999999</v>
      </c>
      <c r="FP24">
        <v>61.6601</v>
      </c>
      <c r="FQ24">
        <v>36.149799999999999</v>
      </c>
      <c r="FR24">
        <v>1</v>
      </c>
      <c r="FS24">
        <v>0.114151</v>
      </c>
      <c r="FT24">
        <v>3.87283</v>
      </c>
      <c r="FU24">
        <v>20.163499999999999</v>
      </c>
      <c r="FV24">
        <v>5.2237299999999998</v>
      </c>
      <c r="FW24">
        <v>12.0281</v>
      </c>
      <c r="FX24">
        <v>4.9609500000000004</v>
      </c>
      <c r="FY24">
        <v>3.3016999999999999</v>
      </c>
      <c r="FZ24">
        <v>9268.5</v>
      </c>
      <c r="GA24">
        <v>9999</v>
      </c>
      <c r="GB24">
        <v>999.9</v>
      </c>
      <c r="GC24">
        <v>9999</v>
      </c>
      <c r="GD24">
        <v>1.8797299999999999</v>
      </c>
      <c r="GE24">
        <v>1.87653</v>
      </c>
      <c r="GF24">
        <v>1.8787100000000001</v>
      </c>
      <c r="GG24">
        <v>1.8785400000000001</v>
      </c>
      <c r="GH24">
        <v>1.8799399999999999</v>
      </c>
      <c r="GI24">
        <v>1.873</v>
      </c>
      <c r="GJ24">
        <v>1.88056</v>
      </c>
      <c r="GK24">
        <v>1.8746799999999999</v>
      </c>
      <c r="GL24">
        <v>5</v>
      </c>
      <c r="GM24">
        <v>0</v>
      </c>
      <c r="GN24">
        <v>0</v>
      </c>
      <c r="GO24">
        <v>0</v>
      </c>
      <c r="GP24" t="s">
        <v>362</v>
      </c>
      <c r="GQ24" t="s">
        <v>363</v>
      </c>
      <c r="GR24" t="s">
        <v>364</v>
      </c>
      <c r="GS24" t="s">
        <v>364</v>
      </c>
      <c r="GT24" t="s">
        <v>364</v>
      </c>
      <c r="GU24" t="s">
        <v>364</v>
      </c>
      <c r="GV24">
        <v>0</v>
      </c>
      <c r="GW24">
        <v>100</v>
      </c>
      <c r="GX24">
        <v>100</v>
      </c>
      <c r="GY24">
        <v>-0.188</v>
      </c>
      <c r="GZ24">
        <v>-0.28520000000000001</v>
      </c>
      <c r="HA24">
        <v>-0.18784999999996899</v>
      </c>
      <c r="HB24">
        <v>0</v>
      </c>
      <c r="HC24">
        <v>0</v>
      </c>
      <c r="HD24">
        <v>0</v>
      </c>
      <c r="HE24">
        <v>-0.28525500000000098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0.8</v>
      </c>
      <c r="HN24">
        <v>0.6</v>
      </c>
      <c r="HO24">
        <v>2</v>
      </c>
      <c r="HP24">
        <v>516.33799999999997</v>
      </c>
      <c r="HQ24">
        <v>486.93</v>
      </c>
      <c r="HR24">
        <v>19.701799999999999</v>
      </c>
      <c r="HS24">
        <v>28.7529</v>
      </c>
      <c r="HT24">
        <v>29.9999</v>
      </c>
      <c r="HU24">
        <v>28.8032</v>
      </c>
      <c r="HV24">
        <v>28.796900000000001</v>
      </c>
      <c r="HW24">
        <v>20.438199999999998</v>
      </c>
      <c r="HX24">
        <v>63.881100000000004</v>
      </c>
      <c r="HY24">
        <v>0</v>
      </c>
      <c r="HZ24">
        <v>19.697800000000001</v>
      </c>
      <c r="IA24">
        <v>400</v>
      </c>
      <c r="IB24">
        <v>13.5617</v>
      </c>
      <c r="IC24">
        <v>104.539</v>
      </c>
      <c r="ID24">
        <v>101.194</v>
      </c>
    </row>
    <row r="25" spans="1:238" x14ac:dyDescent="0.35">
      <c r="A25">
        <v>8</v>
      </c>
      <c r="B25">
        <v>1599676008</v>
      </c>
      <c r="C25">
        <v>1131.9000000953699</v>
      </c>
      <c r="D25" t="s">
        <v>399</v>
      </c>
      <c r="E25" t="s">
        <v>400</v>
      </c>
      <c r="F25">
        <v>1599676008</v>
      </c>
      <c r="G25">
        <f t="shared" si="0"/>
        <v>2.6972172595673216E-3</v>
      </c>
      <c r="H25">
        <f t="shared" si="1"/>
        <v>10.504250256448804</v>
      </c>
      <c r="I25">
        <f t="shared" si="2"/>
        <v>386.23698838633698</v>
      </c>
      <c r="J25">
        <f t="shared" si="3"/>
        <v>311.7693073061667</v>
      </c>
      <c r="K25">
        <f t="shared" si="4"/>
        <v>31.787686678921727</v>
      </c>
      <c r="L25">
        <f t="shared" si="5"/>
        <v>39.380336944387736</v>
      </c>
      <c r="M25">
        <f t="shared" si="6"/>
        <v>0.25912237716336139</v>
      </c>
      <c r="N25">
        <f t="shared" si="7"/>
        <v>2.2861483981554285</v>
      </c>
      <c r="O25">
        <f t="shared" si="8"/>
        <v>0.24384151743990704</v>
      </c>
      <c r="P25">
        <f t="shared" si="9"/>
        <v>0.15369872412356947</v>
      </c>
      <c r="Q25">
        <f t="shared" si="10"/>
        <v>41.248713193824678</v>
      </c>
      <c r="R25">
        <f t="shared" si="11"/>
        <v>23.145452242058635</v>
      </c>
      <c r="S25">
        <f t="shared" si="12"/>
        <v>23.041499999999999</v>
      </c>
      <c r="T25">
        <f t="shared" si="13"/>
        <v>2.8268121614105262</v>
      </c>
      <c r="U25">
        <f t="shared" si="14"/>
        <v>58.535620337255992</v>
      </c>
      <c r="V25">
        <f t="shared" si="15"/>
        <v>1.7241776627357999</v>
      </c>
      <c r="W25">
        <f t="shared" si="16"/>
        <v>2.9455187333829582</v>
      </c>
      <c r="X25">
        <f t="shared" si="17"/>
        <v>1.1026344986747263</v>
      </c>
      <c r="Y25">
        <f t="shared" si="18"/>
        <v>-118.94728114691888</v>
      </c>
      <c r="Z25">
        <f t="shared" si="19"/>
        <v>84.00776739202783</v>
      </c>
      <c r="AA25">
        <f t="shared" si="20"/>
        <v>7.6468680969704979</v>
      </c>
      <c r="AB25">
        <f t="shared" si="21"/>
        <v>13.956067535904126</v>
      </c>
      <c r="AC25">
        <v>7</v>
      </c>
      <c r="AD25">
        <v>1</v>
      </c>
      <c r="AE25">
        <f t="shared" si="22"/>
        <v>1.0002575918523047</v>
      </c>
      <c r="AF25">
        <f t="shared" si="23"/>
        <v>2.5759185230467274E-2</v>
      </c>
      <c r="AG25">
        <f t="shared" si="24"/>
        <v>54363.545122411735</v>
      </c>
      <c r="AH25" t="s">
        <v>360</v>
      </c>
      <c r="AI25">
        <v>10234.700000000001</v>
      </c>
      <c r="AJ25">
        <v>731.25199999999995</v>
      </c>
      <c r="AK25">
        <v>3263.89</v>
      </c>
      <c r="AL25">
        <f t="shared" si="25"/>
        <v>2532.6379999999999</v>
      </c>
      <c r="AM25">
        <f t="shared" si="26"/>
        <v>0.77595691031254121</v>
      </c>
      <c r="AN25">
        <v>-1.7145681900199501</v>
      </c>
      <c r="AO25" t="s">
        <v>401</v>
      </c>
      <c r="AP25">
        <v>10228.5</v>
      </c>
      <c r="AQ25">
        <v>991.17924000000005</v>
      </c>
      <c r="AR25">
        <v>2872.1</v>
      </c>
      <c r="AS25">
        <f t="shared" si="27"/>
        <v>0.65489389645207341</v>
      </c>
      <c r="AT25">
        <v>0.5</v>
      </c>
      <c r="AU25">
        <f t="shared" si="28"/>
        <v>210.5793152639842</v>
      </c>
      <c r="AV25">
        <f t="shared" si="29"/>
        <v>10.504250256448804</v>
      </c>
      <c r="AW25">
        <f t="shared" si="30"/>
        <v>68.953554142720094</v>
      </c>
      <c r="AX25">
        <f t="shared" si="31"/>
        <v>0.72465095226489329</v>
      </c>
      <c r="AY25">
        <f t="shared" si="32"/>
        <v>5.8024780027188944E-2</v>
      </c>
      <c r="AZ25">
        <f t="shared" si="33"/>
        <v>0.13641238118449914</v>
      </c>
      <c r="BA25" t="s">
        <v>402</v>
      </c>
      <c r="BB25">
        <v>790.83</v>
      </c>
      <c r="BC25">
        <f t="shared" si="34"/>
        <v>2081.27</v>
      </c>
      <c r="BD25">
        <f t="shared" si="35"/>
        <v>0.90373702595050143</v>
      </c>
      <c r="BE25">
        <f t="shared" si="36"/>
        <v>0.1584231680590038</v>
      </c>
      <c r="BF25">
        <f t="shared" si="37"/>
        <v>0.8785867843022952</v>
      </c>
      <c r="BG25">
        <f t="shared" si="38"/>
        <v>0.15469640746131108</v>
      </c>
      <c r="BH25">
        <f t="shared" si="39"/>
        <v>0.72106267301606819</v>
      </c>
      <c r="BI25">
        <f t="shared" si="40"/>
        <v>0.27893732698393181</v>
      </c>
      <c r="BJ25">
        <f t="shared" si="41"/>
        <v>249.815</v>
      </c>
      <c r="BK25">
        <f t="shared" si="42"/>
        <v>210.5793152639842</v>
      </c>
      <c r="BL25">
        <f t="shared" si="43"/>
        <v>0.84294103742363025</v>
      </c>
      <c r="BM25">
        <f t="shared" si="44"/>
        <v>0.19588207484726078</v>
      </c>
      <c r="BN25">
        <v>1599676008</v>
      </c>
      <c r="BO25">
        <v>386.23700000000002</v>
      </c>
      <c r="BP25">
        <v>400.089</v>
      </c>
      <c r="BQ25">
        <v>16.910499999999999</v>
      </c>
      <c r="BR25">
        <v>13.7294</v>
      </c>
      <c r="BS25">
        <v>386.464</v>
      </c>
      <c r="BT25">
        <v>17.195699999999999</v>
      </c>
      <c r="BU25">
        <v>499.99900000000002</v>
      </c>
      <c r="BV25">
        <v>101.85899999999999</v>
      </c>
      <c r="BW25">
        <v>9.9999599999999994E-2</v>
      </c>
      <c r="BX25">
        <v>23.723099999999999</v>
      </c>
      <c r="BY25">
        <v>23.041499999999999</v>
      </c>
      <c r="BZ25">
        <v>999.9</v>
      </c>
      <c r="CA25">
        <v>0</v>
      </c>
      <c r="CB25">
        <v>0</v>
      </c>
      <c r="CC25">
        <v>9982.5</v>
      </c>
      <c r="CD25">
        <v>0</v>
      </c>
      <c r="CE25">
        <v>11.5185</v>
      </c>
      <c r="CF25">
        <v>-13.8124</v>
      </c>
      <c r="CG25">
        <v>392.92099999999999</v>
      </c>
      <c r="CH25">
        <v>405.65800000000002</v>
      </c>
      <c r="CI25">
        <v>3.1810999999999998</v>
      </c>
      <c r="CJ25">
        <v>400.089</v>
      </c>
      <c r="CK25">
        <v>13.7294</v>
      </c>
      <c r="CL25">
        <v>1.7224900000000001</v>
      </c>
      <c r="CM25">
        <v>1.39846</v>
      </c>
      <c r="CN25">
        <v>15.1006</v>
      </c>
      <c r="CO25">
        <v>11.901</v>
      </c>
      <c r="CP25">
        <v>249.815</v>
      </c>
      <c r="CQ25">
        <v>0.89994600000000002</v>
      </c>
      <c r="CR25">
        <v>0.100054</v>
      </c>
      <c r="CS25">
        <v>0</v>
      </c>
      <c r="CT25">
        <v>989.34500000000003</v>
      </c>
      <c r="CU25">
        <v>4.9998100000000001</v>
      </c>
      <c r="CV25">
        <v>2545.7199999999998</v>
      </c>
      <c r="CW25">
        <v>2035.17</v>
      </c>
      <c r="CX25">
        <v>41.125</v>
      </c>
      <c r="CY25">
        <v>44.686999999999998</v>
      </c>
      <c r="CZ25">
        <v>43.125</v>
      </c>
      <c r="DA25">
        <v>43.75</v>
      </c>
      <c r="DB25">
        <v>43.5</v>
      </c>
      <c r="DC25">
        <v>220.32</v>
      </c>
      <c r="DD25">
        <v>24.49</v>
      </c>
      <c r="DE25">
        <v>0</v>
      </c>
      <c r="DF25">
        <v>120</v>
      </c>
      <c r="DG25">
        <v>0</v>
      </c>
      <c r="DH25">
        <v>991.17924000000005</v>
      </c>
      <c r="DI25">
        <v>-14.198230753798599</v>
      </c>
      <c r="DJ25">
        <v>-42.339230738236203</v>
      </c>
      <c r="DK25">
        <v>2551.5583999999999</v>
      </c>
      <c r="DL25">
        <v>15</v>
      </c>
      <c r="DM25">
        <v>1599676027</v>
      </c>
      <c r="DN25" t="s">
        <v>403</v>
      </c>
      <c r="DO25">
        <v>1599676027</v>
      </c>
      <c r="DP25">
        <v>1599675849.5</v>
      </c>
      <c r="DQ25">
        <v>51</v>
      </c>
      <c r="DR25">
        <v>-3.9E-2</v>
      </c>
      <c r="DS25">
        <v>6.0000000000000001E-3</v>
      </c>
      <c r="DT25">
        <v>-0.22700000000000001</v>
      </c>
      <c r="DU25">
        <v>-0.28499999999999998</v>
      </c>
      <c r="DV25">
        <v>400</v>
      </c>
      <c r="DW25">
        <v>12</v>
      </c>
      <c r="DX25">
        <v>0.09</v>
      </c>
      <c r="DY25">
        <v>0.02</v>
      </c>
      <c r="DZ25">
        <v>400.09497499999998</v>
      </c>
      <c r="EA25">
        <v>-0.46823639774902498</v>
      </c>
      <c r="EB25">
        <v>6.7078494131878497E-2</v>
      </c>
      <c r="EC25">
        <v>0</v>
      </c>
      <c r="ED25">
        <v>386.407733333333</v>
      </c>
      <c r="EE25">
        <v>-0.817174638487561</v>
      </c>
      <c r="EF25">
        <v>6.1576474584227998E-2</v>
      </c>
      <c r="EG25">
        <v>1</v>
      </c>
      <c r="EH25">
        <v>14.282842499999999</v>
      </c>
      <c r="EI25">
        <v>-2.95809793621016</v>
      </c>
      <c r="EJ25">
        <v>0.28635843438556202</v>
      </c>
      <c r="EK25">
        <v>0</v>
      </c>
      <c r="EL25">
        <v>17.017417500000001</v>
      </c>
      <c r="EM25">
        <v>-1.03621013133532E-2</v>
      </c>
      <c r="EN25">
        <v>5.3493106506820098E-2</v>
      </c>
      <c r="EO25">
        <v>1</v>
      </c>
      <c r="EP25">
        <v>2</v>
      </c>
      <c r="EQ25">
        <v>4</v>
      </c>
      <c r="ER25" t="s">
        <v>398</v>
      </c>
      <c r="ES25">
        <v>2.99864</v>
      </c>
      <c r="ET25">
        <v>2.69421</v>
      </c>
      <c r="EU25">
        <v>9.8263799999999998E-2</v>
      </c>
      <c r="EV25">
        <v>0.10134799999999999</v>
      </c>
      <c r="EW25">
        <v>8.6588600000000002E-2</v>
      </c>
      <c r="EX25">
        <v>7.2998199999999999E-2</v>
      </c>
      <c r="EY25">
        <v>28353.5</v>
      </c>
      <c r="EZ25">
        <v>31932.3</v>
      </c>
      <c r="FA25">
        <v>27477.8</v>
      </c>
      <c r="FB25">
        <v>30767.200000000001</v>
      </c>
      <c r="FC25">
        <v>35219.4</v>
      </c>
      <c r="FD25">
        <v>39242.400000000001</v>
      </c>
      <c r="FE25">
        <v>40612.800000000003</v>
      </c>
      <c r="FF25">
        <v>45313.2</v>
      </c>
      <c r="FG25">
        <v>1.96367</v>
      </c>
      <c r="FH25">
        <v>1.9446300000000001</v>
      </c>
      <c r="FI25">
        <v>-7.8976199999999993E-3</v>
      </c>
      <c r="FJ25">
        <v>0</v>
      </c>
      <c r="FK25">
        <v>23.171500000000002</v>
      </c>
      <c r="FL25">
        <v>999.9</v>
      </c>
      <c r="FM25">
        <v>47.003</v>
      </c>
      <c r="FN25">
        <v>31.25</v>
      </c>
      <c r="FO25">
        <v>21.114599999999999</v>
      </c>
      <c r="FP25">
        <v>62.100099999999998</v>
      </c>
      <c r="FQ25">
        <v>36.258000000000003</v>
      </c>
      <c r="FR25">
        <v>1</v>
      </c>
      <c r="FS25">
        <v>0.111931</v>
      </c>
      <c r="FT25">
        <v>3.6734599999999999</v>
      </c>
      <c r="FU25">
        <v>20.169499999999999</v>
      </c>
      <c r="FV25">
        <v>5.22403</v>
      </c>
      <c r="FW25">
        <v>12.027900000000001</v>
      </c>
      <c r="FX25">
        <v>4.9610500000000002</v>
      </c>
      <c r="FY25">
        <v>3.30185</v>
      </c>
      <c r="FZ25">
        <v>9271</v>
      </c>
      <c r="GA25">
        <v>9999</v>
      </c>
      <c r="GB25">
        <v>999.9</v>
      </c>
      <c r="GC25">
        <v>9999</v>
      </c>
      <c r="GD25">
        <v>1.8797299999999999</v>
      </c>
      <c r="GE25">
        <v>1.8765400000000001</v>
      </c>
      <c r="GF25">
        <v>1.8787700000000001</v>
      </c>
      <c r="GG25">
        <v>1.8785400000000001</v>
      </c>
      <c r="GH25">
        <v>1.87995</v>
      </c>
      <c r="GI25">
        <v>1.873</v>
      </c>
      <c r="GJ25">
        <v>1.88059</v>
      </c>
      <c r="GK25">
        <v>1.87469</v>
      </c>
      <c r="GL25">
        <v>5</v>
      </c>
      <c r="GM25">
        <v>0</v>
      </c>
      <c r="GN25">
        <v>0</v>
      </c>
      <c r="GO25">
        <v>0</v>
      </c>
      <c r="GP25" t="s">
        <v>362</v>
      </c>
      <c r="GQ25" t="s">
        <v>363</v>
      </c>
      <c r="GR25" t="s">
        <v>364</v>
      </c>
      <c r="GS25" t="s">
        <v>364</v>
      </c>
      <c r="GT25" t="s">
        <v>364</v>
      </c>
      <c r="GU25" t="s">
        <v>364</v>
      </c>
      <c r="GV25">
        <v>0</v>
      </c>
      <c r="GW25">
        <v>100</v>
      </c>
      <c r="GX25">
        <v>100</v>
      </c>
      <c r="GY25">
        <v>-0.22700000000000001</v>
      </c>
      <c r="GZ25">
        <v>-0.28520000000000001</v>
      </c>
      <c r="HA25">
        <v>-0.18784999999996899</v>
      </c>
      <c r="HB25">
        <v>0</v>
      </c>
      <c r="HC25">
        <v>0</v>
      </c>
      <c r="HD25">
        <v>0</v>
      </c>
      <c r="HE25">
        <v>-0.28525500000000098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2.8</v>
      </c>
      <c r="HN25">
        <v>2.6</v>
      </c>
      <c r="HO25">
        <v>2</v>
      </c>
      <c r="HP25">
        <v>516.15</v>
      </c>
      <c r="HQ25">
        <v>486.05</v>
      </c>
      <c r="HR25">
        <v>19.743300000000001</v>
      </c>
      <c r="HS25">
        <v>28.7256</v>
      </c>
      <c r="HT25">
        <v>29.999700000000001</v>
      </c>
      <c r="HU25">
        <v>28.762</v>
      </c>
      <c r="HV25">
        <v>28.754999999999999</v>
      </c>
      <c r="HW25">
        <v>20.436699999999998</v>
      </c>
      <c r="HX25">
        <v>76.024299999999997</v>
      </c>
      <c r="HY25">
        <v>0</v>
      </c>
      <c r="HZ25">
        <v>19.736699999999999</v>
      </c>
      <c r="IA25">
        <v>400</v>
      </c>
      <c r="IB25">
        <v>12.7089</v>
      </c>
      <c r="IC25">
        <v>104.544</v>
      </c>
      <c r="ID25">
        <v>101.196</v>
      </c>
    </row>
    <row r="26" spans="1:238" x14ac:dyDescent="0.35">
      <c r="A26">
        <v>9</v>
      </c>
      <c r="B26">
        <v>1599676136.5</v>
      </c>
      <c r="C26">
        <v>1260.4000000953699</v>
      </c>
      <c r="D26" t="s">
        <v>404</v>
      </c>
      <c r="E26" t="s">
        <v>405</v>
      </c>
      <c r="F26">
        <v>1599676136.5</v>
      </c>
      <c r="G26">
        <f t="shared" si="0"/>
        <v>2.6094383754758691E-3</v>
      </c>
      <c r="H26">
        <f t="shared" si="1"/>
        <v>6.7315869234744445</v>
      </c>
      <c r="I26">
        <f t="shared" si="2"/>
        <v>390.74299259921526</v>
      </c>
      <c r="J26">
        <f t="shared" si="3"/>
        <v>333.17522172867012</v>
      </c>
      <c r="K26">
        <f t="shared" si="4"/>
        <v>33.970568596545505</v>
      </c>
      <c r="L26">
        <f t="shared" si="5"/>
        <v>39.840182486682473</v>
      </c>
      <c r="M26">
        <f t="shared" si="6"/>
        <v>0.22319657360352765</v>
      </c>
      <c r="N26">
        <f t="shared" si="7"/>
        <v>2.290889620586118</v>
      </c>
      <c r="O26">
        <f t="shared" si="8"/>
        <v>0.21178115318183283</v>
      </c>
      <c r="P26">
        <f t="shared" si="9"/>
        <v>0.13334017961755998</v>
      </c>
      <c r="Q26">
        <f t="shared" si="10"/>
        <v>24.764984549421182</v>
      </c>
      <c r="R26">
        <f t="shared" si="11"/>
        <v>23.165520814164438</v>
      </c>
      <c r="S26">
        <f t="shared" si="12"/>
        <v>23.0123</v>
      </c>
      <c r="T26">
        <f t="shared" si="13"/>
        <v>2.8218216027522196</v>
      </c>
      <c r="U26">
        <f t="shared" si="14"/>
        <v>53.708143998751545</v>
      </c>
      <c r="V26">
        <f t="shared" si="15"/>
        <v>1.5927284338559</v>
      </c>
      <c r="W26">
        <f t="shared" si="16"/>
        <v>2.9655249935520454</v>
      </c>
      <c r="X26">
        <f t="shared" si="17"/>
        <v>1.2290931688963196</v>
      </c>
      <c r="Y26">
        <f t="shared" si="18"/>
        <v>-115.07623235848583</v>
      </c>
      <c r="Z26">
        <f t="shared" si="19"/>
        <v>101.6828530605744</v>
      </c>
      <c r="AA26">
        <f t="shared" si="20"/>
        <v>9.2405000700458668</v>
      </c>
      <c r="AB26">
        <f t="shared" si="21"/>
        <v>20.612105321555632</v>
      </c>
      <c r="AC26">
        <v>6</v>
      </c>
      <c r="AD26">
        <v>1</v>
      </c>
      <c r="AE26">
        <f t="shared" si="22"/>
        <v>1.0002202188516167</v>
      </c>
      <c r="AF26">
        <f t="shared" si="23"/>
        <v>2.2021885161671584E-2</v>
      </c>
      <c r="AG26">
        <f t="shared" si="24"/>
        <v>54503.247737892852</v>
      </c>
      <c r="AH26" t="s">
        <v>360</v>
      </c>
      <c r="AI26">
        <v>10234.700000000001</v>
      </c>
      <c r="AJ26">
        <v>731.25199999999995</v>
      </c>
      <c r="AK26">
        <v>3263.89</v>
      </c>
      <c r="AL26">
        <f t="shared" si="25"/>
        <v>2532.6379999999999</v>
      </c>
      <c r="AM26">
        <f t="shared" si="26"/>
        <v>0.77595691031254121</v>
      </c>
      <c r="AN26">
        <v>-1.7145681900199501</v>
      </c>
      <c r="AO26" t="s">
        <v>406</v>
      </c>
      <c r="AP26">
        <v>10220.200000000001</v>
      </c>
      <c r="AQ26">
        <v>918.48288461538505</v>
      </c>
      <c r="AR26">
        <v>2930.07</v>
      </c>
      <c r="AS26">
        <f t="shared" si="27"/>
        <v>0.68653210175341028</v>
      </c>
      <c r="AT26">
        <v>0.5</v>
      </c>
      <c r="AU26">
        <f t="shared" si="28"/>
        <v>126.48510055040053</v>
      </c>
      <c r="AV26">
        <f t="shared" si="29"/>
        <v>6.7315869234744445</v>
      </c>
      <c r="AW26">
        <f t="shared" si="30"/>
        <v>43.418040960678951</v>
      </c>
      <c r="AX26">
        <f t="shared" si="31"/>
        <v>0.73010883699024265</v>
      </c>
      <c r="AY26">
        <f t="shared" si="32"/>
        <v>6.6775889624476795E-2</v>
      </c>
      <c r="AZ26">
        <f t="shared" si="33"/>
        <v>0.11392901876064383</v>
      </c>
      <c r="BA26" t="s">
        <v>407</v>
      </c>
      <c r="BB26">
        <v>790.8</v>
      </c>
      <c r="BC26">
        <f t="shared" si="34"/>
        <v>2139.2700000000004</v>
      </c>
      <c r="BD26">
        <f t="shared" si="35"/>
        <v>0.9403147407221224</v>
      </c>
      <c r="BE26">
        <f t="shared" si="36"/>
        <v>0.13498093478199324</v>
      </c>
      <c r="BF26">
        <f t="shared" si="37"/>
        <v>0.91484930330050729</v>
      </c>
      <c r="BG26">
        <f t="shared" si="38"/>
        <v>0.13180723024767049</v>
      </c>
      <c r="BH26">
        <f t="shared" si="39"/>
        <v>0.80959690095307257</v>
      </c>
      <c r="BI26">
        <f t="shared" si="40"/>
        <v>0.19040309904692743</v>
      </c>
      <c r="BJ26">
        <f t="shared" si="41"/>
        <v>150.06</v>
      </c>
      <c r="BK26">
        <f t="shared" si="42"/>
        <v>126.48510055040053</v>
      </c>
      <c r="BL26">
        <f t="shared" si="43"/>
        <v>0.8428968449313643</v>
      </c>
      <c r="BM26">
        <f t="shared" si="44"/>
        <v>0.19579368986272874</v>
      </c>
      <c r="BN26">
        <v>1599676136.5</v>
      </c>
      <c r="BO26">
        <v>390.74299999999999</v>
      </c>
      <c r="BP26">
        <v>400.04199999999997</v>
      </c>
      <c r="BQ26">
        <v>15.6211</v>
      </c>
      <c r="BR26">
        <v>12.5396</v>
      </c>
      <c r="BS26">
        <v>390.95600000000002</v>
      </c>
      <c r="BT26">
        <v>15.895</v>
      </c>
      <c r="BU26">
        <v>500.036</v>
      </c>
      <c r="BV26">
        <v>101.86</v>
      </c>
      <c r="BW26">
        <v>0.10006900000000001</v>
      </c>
      <c r="BX26">
        <v>23.835599999999999</v>
      </c>
      <c r="BY26">
        <v>23.0123</v>
      </c>
      <c r="BZ26">
        <v>999.9</v>
      </c>
      <c r="CA26">
        <v>0</v>
      </c>
      <c r="CB26">
        <v>0</v>
      </c>
      <c r="CC26">
        <v>10013.1</v>
      </c>
      <c r="CD26">
        <v>0</v>
      </c>
      <c r="CE26">
        <v>12.071300000000001</v>
      </c>
      <c r="CF26">
        <v>-9.2992600000000003</v>
      </c>
      <c r="CG26">
        <v>396.94299999999998</v>
      </c>
      <c r="CH26">
        <v>405.12200000000001</v>
      </c>
      <c r="CI26">
        <v>3.0815299999999999</v>
      </c>
      <c r="CJ26">
        <v>400.04199999999997</v>
      </c>
      <c r="CK26">
        <v>12.5396</v>
      </c>
      <c r="CL26">
        <v>1.59117</v>
      </c>
      <c r="CM26">
        <v>1.27729</v>
      </c>
      <c r="CN26">
        <v>13.8736</v>
      </c>
      <c r="CO26">
        <v>10.5342</v>
      </c>
      <c r="CP26">
        <v>150.06</v>
      </c>
      <c r="CQ26">
        <v>0.90010299999999999</v>
      </c>
      <c r="CR26">
        <v>9.9897E-2</v>
      </c>
      <c r="CS26">
        <v>0</v>
      </c>
      <c r="CT26">
        <v>916.48500000000001</v>
      </c>
      <c r="CU26">
        <v>4.9998100000000001</v>
      </c>
      <c r="CV26">
        <v>1435.52</v>
      </c>
      <c r="CW26">
        <v>1205.95</v>
      </c>
      <c r="CX26">
        <v>40.75</v>
      </c>
      <c r="CY26">
        <v>44.436999999999998</v>
      </c>
      <c r="CZ26">
        <v>42.811999999999998</v>
      </c>
      <c r="DA26">
        <v>43.625</v>
      </c>
      <c r="DB26">
        <v>43.186999999999998</v>
      </c>
      <c r="DC26">
        <v>130.57</v>
      </c>
      <c r="DD26">
        <v>14.49</v>
      </c>
      <c r="DE26">
        <v>0</v>
      </c>
      <c r="DF26">
        <v>127.89999985694899</v>
      </c>
      <c r="DG26">
        <v>0</v>
      </c>
      <c r="DH26">
        <v>918.48288461538505</v>
      </c>
      <c r="DI26">
        <v>-15.623350424804199</v>
      </c>
      <c r="DJ26">
        <v>-23.367863302593499</v>
      </c>
      <c r="DK26">
        <v>1438.26961538462</v>
      </c>
      <c r="DL26">
        <v>15</v>
      </c>
      <c r="DM26">
        <v>1599676104</v>
      </c>
      <c r="DN26" t="s">
        <v>408</v>
      </c>
      <c r="DO26">
        <v>1599676098</v>
      </c>
      <c r="DP26">
        <v>1599676104</v>
      </c>
      <c r="DQ26">
        <v>52</v>
      </c>
      <c r="DR26">
        <v>1.4E-2</v>
      </c>
      <c r="DS26">
        <v>1.0999999999999999E-2</v>
      </c>
      <c r="DT26">
        <v>-0.21299999999999999</v>
      </c>
      <c r="DU26">
        <v>-0.27400000000000002</v>
      </c>
      <c r="DV26">
        <v>400</v>
      </c>
      <c r="DW26">
        <v>12</v>
      </c>
      <c r="DX26">
        <v>0.14000000000000001</v>
      </c>
      <c r="DY26">
        <v>0.02</v>
      </c>
      <c r="DZ26">
        <v>399.98712499999999</v>
      </c>
      <c r="EA26">
        <v>-9.6754221389349193E-2</v>
      </c>
      <c r="EB26">
        <v>4.2325044300037598E-2</v>
      </c>
      <c r="EC26">
        <v>1</v>
      </c>
      <c r="ED26">
        <v>390.74430000000001</v>
      </c>
      <c r="EE26">
        <v>-0.137939933259036</v>
      </c>
      <c r="EF26">
        <v>1.2501066621161501E-2</v>
      </c>
      <c r="EG26">
        <v>1</v>
      </c>
      <c r="EH26">
        <v>12.513705</v>
      </c>
      <c r="EI26">
        <v>8.7413133208215199E-2</v>
      </c>
      <c r="EJ26">
        <v>8.9296402503123706E-3</v>
      </c>
      <c r="EK26">
        <v>1</v>
      </c>
      <c r="EL26">
        <v>15.633025</v>
      </c>
      <c r="EM26">
        <v>-7.6667166979379794E-2</v>
      </c>
      <c r="EN26">
        <v>7.4011738933765303E-3</v>
      </c>
      <c r="EO26">
        <v>1</v>
      </c>
      <c r="EP26">
        <v>4</v>
      </c>
      <c r="EQ26">
        <v>4</v>
      </c>
      <c r="ER26" t="s">
        <v>376</v>
      </c>
      <c r="ES26">
        <v>2.9987400000000002</v>
      </c>
      <c r="ET26">
        <v>2.69428</v>
      </c>
      <c r="EU26">
        <v>9.9147799999999994E-2</v>
      </c>
      <c r="EV26">
        <v>0.10133499999999999</v>
      </c>
      <c r="EW26">
        <v>8.1724199999999997E-2</v>
      </c>
      <c r="EX26">
        <v>6.8221000000000004E-2</v>
      </c>
      <c r="EY26">
        <v>28326.2</v>
      </c>
      <c r="EZ26">
        <v>31933.200000000001</v>
      </c>
      <c r="FA26">
        <v>27478.1</v>
      </c>
      <c r="FB26">
        <v>30767.5</v>
      </c>
      <c r="FC26">
        <v>35408.5</v>
      </c>
      <c r="FD26">
        <v>39445.5</v>
      </c>
      <c r="FE26">
        <v>40613.4</v>
      </c>
      <c r="FF26">
        <v>45313.9</v>
      </c>
      <c r="FG26">
        <v>1.96532</v>
      </c>
      <c r="FH26">
        <v>1.94435</v>
      </c>
      <c r="FI26">
        <v>-1.09896E-2</v>
      </c>
      <c r="FJ26">
        <v>0</v>
      </c>
      <c r="FK26">
        <v>23.193200000000001</v>
      </c>
      <c r="FL26">
        <v>999.9</v>
      </c>
      <c r="FM26">
        <v>46.63</v>
      </c>
      <c r="FN26">
        <v>31.31</v>
      </c>
      <c r="FO26">
        <v>21.019100000000002</v>
      </c>
      <c r="FP26">
        <v>61.960099999999997</v>
      </c>
      <c r="FQ26">
        <v>36.0657</v>
      </c>
      <c r="FR26">
        <v>1</v>
      </c>
      <c r="FS26">
        <v>0.10606699999999999</v>
      </c>
      <c r="FT26">
        <v>2.6423800000000002</v>
      </c>
      <c r="FU26">
        <v>20.189</v>
      </c>
      <c r="FV26">
        <v>5.2232799999999999</v>
      </c>
      <c r="FW26">
        <v>12.027900000000001</v>
      </c>
      <c r="FX26">
        <v>4.9598000000000004</v>
      </c>
      <c r="FY26">
        <v>3.30158</v>
      </c>
      <c r="FZ26">
        <v>9273.5</v>
      </c>
      <c r="GA26">
        <v>9999</v>
      </c>
      <c r="GB26">
        <v>999.9</v>
      </c>
      <c r="GC26">
        <v>9999</v>
      </c>
      <c r="GD26">
        <v>1.8797299999999999</v>
      </c>
      <c r="GE26">
        <v>1.87656</v>
      </c>
      <c r="GF26">
        <v>1.87876</v>
      </c>
      <c r="GG26">
        <v>1.87856</v>
      </c>
      <c r="GH26">
        <v>1.8799399999999999</v>
      </c>
      <c r="GI26">
        <v>1.8730100000000001</v>
      </c>
      <c r="GJ26">
        <v>1.8805700000000001</v>
      </c>
      <c r="GK26">
        <v>1.87469</v>
      </c>
      <c r="GL26">
        <v>5</v>
      </c>
      <c r="GM26">
        <v>0</v>
      </c>
      <c r="GN26">
        <v>0</v>
      </c>
      <c r="GO26">
        <v>0</v>
      </c>
      <c r="GP26" t="s">
        <v>362</v>
      </c>
      <c r="GQ26" t="s">
        <v>363</v>
      </c>
      <c r="GR26" t="s">
        <v>364</v>
      </c>
      <c r="GS26" t="s">
        <v>364</v>
      </c>
      <c r="GT26" t="s">
        <v>364</v>
      </c>
      <c r="GU26" t="s">
        <v>364</v>
      </c>
      <c r="GV26">
        <v>0</v>
      </c>
      <c r="GW26">
        <v>100</v>
      </c>
      <c r="GX26">
        <v>100</v>
      </c>
      <c r="GY26">
        <v>-0.21299999999999999</v>
      </c>
      <c r="GZ26">
        <v>-0.27389999999999998</v>
      </c>
      <c r="HA26">
        <v>-0.21285000000000301</v>
      </c>
      <c r="HB26">
        <v>0</v>
      </c>
      <c r="HC26">
        <v>0</v>
      </c>
      <c r="HD26">
        <v>0</v>
      </c>
      <c r="HE26">
        <v>-0.27386000000000099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0.6</v>
      </c>
      <c r="HN26">
        <v>0.5</v>
      </c>
      <c r="HO26">
        <v>2</v>
      </c>
      <c r="HP26">
        <v>517.04600000000005</v>
      </c>
      <c r="HQ26">
        <v>485.66199999999998</v>
      </c>
      <c r="HR26">
        <v>20.633700000000001</v>
      </c>
      <c r="HS26">
        <v>28.7075</v>
      </c>
      <c r="HT26">
        <v>30.000399999999999</v>
      </c>
      <c r="HU26">
        <v>28.736000000000001</v>
      </c>
      <c r="HV26">
        <v>28.7315</v>
      </c>
      <c r="HW26">
        <v>20.4314</v>
      </c>
      <c r="HX26">
        <v>92.318200000000004</v>
      </c>
      <c r="HY26">
        <v>0</v>
      </c>
      <c r="HZ26">
        <v>20.6249</v>
      </c>
      <c r="IA26">
        <v>400</v>
      </c>
      <c r="IB26">
        <v>12.864599999999999</v>
      </c>
      <c r="IC26">
        <v>104.545</v>
      </c>
      <c r="ID26">
        <v>101.197</v>
      </c>
    </row>
    <row r="27" spans="1:238" x14ac:dyDescent="0.35">
      <c r="A27">
        <v>10</v>
      </c>
      <c r="B27">
        <v>1599676224.5</v>
      </c>
      <c r="C27">
        <v>1348.4000000953699</v>
      </c>
      <c r="D27" t="s">
        <v>409</v>
      </c>
      <c r="E27" t="s">
        <v>410</v>
      </c>
      <c r="F27">
        <v>1599676224.5</v>
      </c>
      <c r="G27">
        <f t="shared" si="0"/>
        <v>2.1696291103268967E-3</v>
      </c>
      <c r="H27">
        <f t="shared" si="1"/>
        <v>4.366373373622622</v>
      </c>
      <c r="I27">
        <f t="shared" si="2"/>
        <v>393.75199519675152</v>
      </c>
      <c r="J27">
        <f t="shared" si="3"/>
        <v>348.79964699988108</v>
      </c>
      <c r="K27">
        <f t="shared" si="4"/>
        <v>35.56431309539834</v>
      </c>
      <c r="L27">
        <f t="shared" si="5"/>
        <v>40.147744871771131</v>
      </c>
      <c r="M27">
        <f t="shared" si="6"/>
        <v>0.19137972757632499</v>
      </c>
      <c r="N27">
        <f t="shared" si="7"/>
        <v>2.290256389215656</v>
      </c>
      <c r="O27">
        <f t="shared" si="8"/>
        <v>0.18291839531275972</v>
      </c>
      <c r="P27">
        <f t="shared" si="9"/>
        <v>0.11505303750512665</v>
      </c>
      <c r="Q27">
        <f t="shared" si="10"/>
        <v>16.511660619570197</v>
      </c>
      <c r="R27">
        <f t="shared" si="11"/>
        <v>23.177608894658697</v>
      </c>
      <c r="S27">
        <f t="shared" si="12"/>
        <v>23.029699999999998</v>
      </c>
      <c r="T27">
        <f t="shared" si="13"/>
        <v>2.824794499939943</v>
      </c>
      <c r="U27">
        <f t="shared" si="14"/>
        <v>55.601045907008761</v>
      </c>
      <c r="V27">
        <f t="shared" si="15"/>
        <v>1.6418942470300002</v>
      </c>
      <c r="W27">
        <f t="shared" si="16"/>
        <v>2.9529916573440431</v>
      </c>
      <c r="X27">
        <f t="shared" si="17"/>
        <v>1.1829002529099428</v>
      </c>
      <c r="Y27">
        <f t="shared" si="18"/>
        <v>-95.68064376541615</v>
      </c>
      <c r="Z27">
        <f t="shared" si="19"/>
        <v>90.813878455942842</v>
      </c>
      <c r="AA27">
        <f t="shared" si="20"/>
        <v>8.2528392445389329</v>
      </c>
      <c r="AB27">
        <f t="shared" si="21"/>
        <v>19.897734554635818</v>
      </c>
      <c r="AC27">
        <v>6</v>
      </c>
      <c r="AD27">
        <v>1</v>
      </c>
      <c r="AE27">
        <f t="shared" si="22"/>
        <v>1.000220253002182</v>
      </c>
      <c r="AF27">
        <f t="shared" si="23"/>
        <v>2.2025300218198041E-2</v>
      </c>
      <c r="AG27">
        <f t="shared" si="24"/>
        <v>54494.798786464329</v>
      </c>
      <c r="AH27" t="s">
        <v>360</v>
      </c>
      <c r="AI27">
        <v>10234.700000000001</v>
      </c>
      <c r="AJ27">
        <v>731.25199999999995</v>
      </c>
      <c r="AK27">
        <v>3263.89</v>
      </c>
      <c r="AL27">
        <f t="shared" si="25"/>
        <v>2532.6379999999999</v>
      </c>
      <c r="AM27">
        <f t="shared" si="26"/>
        <v>0.77595691031254121</v>
      </c>
      <c r="AN27">
        <v>-1.7145681900199501</v>
      </c>
      <c r="AO27" t="s">
        <v>411</v>
      </c>
      <c r="AP27">
        <v>10215.6</v>
      </c>
      <c r="AQ27">
        <v>871.97788000000003</v>
      </c>
      <c r="AR27">
        <v>2966.43</v>
      </c>
      <c r="AS27">
        <f t="shared" si="27"/>
        <v>0.70605142207973892</v>
      </c>
      <c r="AT27">
        <v>0.5</v>
      </c>
      <c r="AU27">
        <f t="shared" si="28"/>
        <v>84.380171903288996</v>
      </c>
      <c r="AV27">
        <f t="shared" si="29"/>
        <v>4.366373373622622</v>
      </c>
      <c r="AW27">
        <f t="shared" si="30"/>
        <v>29.788370183825013</v>
      </c>
      <c r="AX27">
        <f t="shared" si="31"/>
        <v>0.7351934817271939</v>
      </c>
      <c r="AY27">
        <f t="shared" si="32"/>
        <v>7.2066001128939947E-2</v>
      </c>
      <c r="AZ27">
        <f t="shared" si="33"/>
        <v>0.10027541522975431</v>
      </c>
      <c r="BA27" t="s">
        <v>412</v>
      </c>
      <c r="BB27">
        <v>785.53</v>
      </c>
      <c r="BC27">
        <f t="shared" si="34"/>
        <v>2180.8999999999996</v>
      </c>
      <c r="BD27">
        <f t="shared" si="35"/>
        <v>0.96036137374478436</v>
      </c>
      <c r="BE27">
        <f t="shared" si="36"/>
        <v>0.12002291838151039</v>
      </c>
      <c r="BF27">
        <f t="shared" si="37"/>
        <v>0.93704041467838362</v>
      </c>
      <c r="BG27">
        <f t="shared" si="38"/>
        <v>0.11745065816749178</v>
      </c>
      <c r="BH27">
        <f t="shared" si="39"/>
        <v>0.8651511548867965</v>
      </c>
      <c r="BI27">
        <f t="shared" si="40"/>
        <v>0.1348488451132035</v>
      </c>
      <c r="BJ27">
        <f t="shared" si="41"/>
        <v>100.114</v>
      </c>
      <c r="BK27">
        <f t="shared" si="42"/>
        <v>84.380171903288996</v>
      </c>
      <c r="BL27">
        <f t="shared" si="43"/>
        <v>0.84284088042920058</v>
      </c>
      <c r="BM27">
        <f t="shared" si="44"/>
        <v>0.19568176085840139</v>
      </c>
      <c r="BN27">
        <v>1599676224.5</v>
      </c>
      <c r="BO27">
        <v>393.75200000000001</v>
      </c>
      <c r="BP27">
        <v>400.01600000000002</v>
      </c>
      <c r="BQ27">
        <v>16.103000000000002</v>
      </c>
      <c r="BR27">
        <v>13.5418</v>
      </c>
      <c r="BS27">
        <v>393.97800000000001</v>
      </c>
      <c r="BT27">
        <v>16.376799999999999</v>
      </c>
      <c r="BU27">
        <v>499.97199999999998</v>
      </c>
      <c r="BV27">
        <v>101.86199999999999</v>
      </c>
      <c r="BW27">
        <v>0.10001</v>
      </c>
      <c r="BX27">
        <v>23.7652</v>
      </c>
      <c r="BY27">
        <v>23.029699999999998</v>
      </c>
      <c r="BZ27">
        <v>999.9</v>
      </c>
      <c r="CA27">
        <v>0</v>
      </c>
      <c r="CB27">
        <v>0</v>
      </c>
      <c r="CC27">
        <v>10008.799999999999</v>
      </c>
      <c r="CD27">
        <v>0</v>
      </c>
      <c r="CE27">
        <v>15.987</v>
      </c>
      <c r="CF27">
        <v>-6.25082</v>
      </c>
      <c r="CG27">
        <v>400.21</v>
      </c>
      <c r="CH27">
        <v>405.50700000000001</v>
      </c>
      <c r="CI27">
        <v>2.5611999999999999</v>
      </c>
      <c r="CJ27">
        <v>400.01600000000002</v>
      </c>
      <c r="CK27">
        <v>13.5418</v>
      </c>
      <c r="CL27">
        <v>1.6402699999999999</v>
      </c>
      <c r="CM27">
        <v>1.3793899999999999</v>
      </c>
      <c r="CN27">
        <v>14.3424</v>
      </c>
      <c r="CO27">
        <v>11.6929</v>
      </c>
      <c r="CP27">
        <v>100.114</v>
      </c>
      <c r="CQ27">
        <v>0.90030600000000005</v>
      </c>
      <c r="CR27">
        <v>9.9693599999999993E-2</v>
      </c>
      <c r="CS27">
        <v>0</v>
      </c>
      <c r="CT27">
        <v>871.28200000000004</v>
      </c>
      <c r="CU27">
        <v>4.9998100000000001</v>
      </c>
      <c r="CV27">
        <v>926.11699999999996</v>
      </c>
      <c r="CW27">
        <v>790.77300000000002</v>
      </c>
      <c r="CX27">
        <v>40.5</v>
      </c>
      <c r="CY27">
        <v>44.311999999999998</v>
      </c>
      <c r="CZ27">
        <v>42.75</v>
      </c>
      <c r="DA27">
        <v>43.5</v>
      </c>
      <c r="DB27">
        <v>43</v>
      </c>
      <c r="DC27">
        <v>85.63</v>
      </c>
      <c r="DD27">
        <v>9.48</v>
      </c>
      <c r="DE27">
        <v>0</v>
      </c>
      <c r="DF27">
        <v>87.5</v>
      </c>
      <c r="DG27">
        <v>0</v>
      </c>
      <c r="DH27">
        <v>871.97788000000003</v>
      </c>
      <c r="DI27">
        <v>-2.73623077798876</v>
      </c>
      <c r="DJ27">
        <v>-7.1167692669539298</v>
      </c>
      <c r="DK27">
        <v>925.96460000000002</v>
      </c>
      <c r="DL27">
        <v>15</v>
      </c>
      <c r="DM27">
        <v>1599676241.5</v>
      </c>
      <c r="DN27" t="s">
        <v>413</v>
      </c>
      <c r="DO27">
        <v>1599676241.5</v>
      </c>
      <c r="DP27">
        <v>1599676104</v>
      </c>
      <c r="DQ27">
        <v>53</v>
      </c>
      <c r="DR27">
        <v>-1.2E-2</v>
      </c>
      <c r="DS27">
        <v>1.0999999999999999E-2</v>
      </c>
      <c r="DT27">
        <v>-0.22600000000000001</v>
      </c>
      <c r="DU27">
        <v>-0.27400000000000002</v>
      </c>
      <c r="DV27">
        <v>400</v>
      </c>
      <c r="DW27">
        <v>12</v>
      </c>
      <c r="DX27">
        <v>0.1</v>
      </c>
      <c r="DY27">
        <v>0.02</v>
      </c>
      <c r="DZ27">
        <v>400.00852500000002</v>
      </c>
      <c r="EA27">
        <v>-4.2878048780815602E-2</v>
      </c>
      <c r="EB27">
        <v>4.0903537438707303E-2</v>
      </c>
      <c r="EC27">
        <v>1</v>
      </c>
      <c r="ED27">
        <v>393.78890000000001</v>
      </c>
      <c r="EE27">
        <v>-0.29384649610581398</v>
      </c>
      <c r="EF27">
        <v>2.3768817107016098E-2</v>
      </c>
      <c r="EG27">
        <v>1</v>
      </c>
      <c r="EH27">
        <v>13.5010675</v>
      </c>
      <c r="EI27">
        <v>0.38164615384614398</v>
      </c>
      <c r="EJ27">
        <v>3.8400028564442502E-2</v>
      </c>
      <c r="EK27">
        <v>1</v>
      </c>
      <c r="EL27">
        <v>16.031382499999999</v>
      </c>
      <c r="EM27">
        <v>0.49472757973731102</v>
      </c>
      <c r="EN27">
        <v>4.8031176789144002E-2</v>
      </c>
      <c r="EO27">
        <v>1</v>
      </c>
      <c r="EP27">
        <v>4</v>
      </c>
      <c r="EQ27">
        <v>4</v>
      </c>
      <c r="ER27" t="s">
        <v>376</v>
      </c>
      <c r="ES27">
        <v>2.99858</v>
      </c>
      <c r="ET27">
        <v>2.6942200000000001</v>
      </c>
      <c r="EU27">
        <v>9.9750099999999994E-2</v>
      </c>
      <c r="EV27">
        <v>0.101343</v>
      </c>
      <c r="EW27">
        <v>8.3547899999999994E-2</v>
      </c>
      <c r="EX27">
        <v>7.2262599999999996E-2</v>
      </c>
      <c r="EY27">
        <v>28307</v>
      </c>
      <c r="EZ27">
        <v>31932.3</v>
      </c>
      <c r="FA27">
        <v>27477.9</v>
      </c>
      <c r="FB27">
        <v>30767</v>
      </c>
      <c r="FC27">
        <v>35337.800000000003</v>
      </c>
      <c r="FD27">
        <v>39273.5</v>
      </c>
      <c r="FE27">
        <v>40613.4</v>
      </c>
      <c r="FF27">
        <v>45313.1</v>
      </c>
      <c r="FG27">
        <v>1.9643699999999999</v>
      </c>
      <c r="FH27">
        <v>1.94557</v>
      </c>
      <c r="FI27">
        <v>-1.5012899999999999E-2</v>
      </c>
      <c r="FJ27">
        <v>0</v>
      </c>
      <c r="FK27">
        <v>23.276700000000002</v>
      </c>
      <c r="FL27">
        <v>999.9</v>
      </c>
      <c r="FM27">
        <v>46.411000000000001</v>
      </c>
      <c r="FN27">
        <v>31.32</v>
      </c>
      <c r="FO27">
        <v>20.933900000000001</v>
      </c>
      <c r="FP27">
        <v>61.8902</v>
      </c>
      <c r="FQ27">
        <v>36.246000000000002</v>
      </c>
      <c r="FR27">
        <v>1</v>
      </c>
      <c r="FS27">
        <v>0.109205</v>
      </c>
      <c r="FT27">
        <v>3.5716000000000001</v>
      </c>
      <c r="FU27">
        <v>20.173100000000002</v>
      </c>
      <c r="FV27">
        <v>5.2235800000000001</v>
      </c>
      <c r="FW27">
        <v>12.0284</v>
      </c>
      <c r="FX27">
        <v>4.9611000000000001</v>
      </c>
      <c r="FY27">
        <v>3.3016299999999998</v>
      </c>
      <c r="FZ27">
        <v>9275.5</v>
      </c>
      <c r="GA27">
        <v>9999</v>
      </c>
      <c r="GB27">
        <v>999.9</v>
      </c>
      <c r="GC27">
        <v>9999</v>
      </c>
      <c r="GD27">
        <v>1.8797200000000001</v>
      </c>
      <c r="GE27">
        <v>1.87653</v>
      </c>
      <c r="GF27">
        <v>1.8787400000000001</v>
      </c>
      <c r="GG27">
        <v>1.8785499999999999</v>
      </c>
      <c r="GH27">
        <v>1.87995</v>
      </c>
      <c r="GI27">
        <v>1.873</v>
      </c>
      <c r="GJ27">
        <v>1.88056</v>
      </c>
      <c r="GK27">
        <v>1.87469</v>
      </c>
      <c r="GL27">
        <v>5</v>
      </c>
      <c r="GM27">
        <v>0</v>
      </c>
      <c r="GN27">
        <v>0</v>
      </c>
      <c r="GO27">
        <v>0</v>
      </c>
      <c r="GP27" t="s">
        <v>362</v>
      </c>
      <c r="GQ27" t="s">
        <v>363</v>
      </c>
      <c r="GR27" t="s">
        <v>364</v>
      </c>
      <c r="GS27" t="s">
        <v>364</v>
      </c>
      <c r="GT27" t="s">
        <v>364</v>
      </c>
      <c r="GU27" t="s">
        <v>364</v>
      </c>
      <c r="GV27">
        <v>0</v>
      </c>
      <c r="GW27">
        <v>100</v>
      </c>
      <c r="GX27">
        <v>100</v>
      </c>
      <c r="GY27">
        <v>-0.22600000000000001</v>
      </c>
      <c r="GZ27">
        <v>-0.27379999999999999</v>
      </c>
      <c r="HA27">
        <v>-0.21285000000000301</v>
      </c>
      <c r="HB27">
        <v>0</v>
      </c>
      <c r="HC27">
        <v>0</v>
      </c>
      <c r="HD27">
        <v>0</v>
      </c>
      <c r="HE27">
        <v>-0.27386000000000099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2.1</v>
      </c>
      <c r="HN27">
        <v>2</v>
      </c>
      <c r="HO27">
        <v>2</v>
      </c>
      <c r="HP27">
        <v>516.32500000000005</v>
      </c>
      <c r="HQ27">
        <v>486.37900000000002</v>
      </c>
      <c r="HR27">
        <v>19.697600000000001</v>
      </c>
      <c r="HS27">
        <v>28.700099999999999</v>
      </c>
      <c r="HT27">
        <v>29.9999</v>
      </c>
      <c r="HU27">
        <v>28.7287</v>
      </c>
      <c r="HV27">
        <v>28.7209</v>
      </c>
      <c r="HW27">
        <v>20.440999999999999</v>
      </c>
      <c r="HX27">
        <v>73.771299999999997</v>
      </c>
      <c r="HY27">
        <v>0</v>
      </c>
      <c r="HZ27">
        <v>19.6877</v>
      </c>
      <c r="IA27">
        <v>400</v>
      </c>
      <c r="IB27">
        <v>13.4482</v>
      </c>
      <c r="IC27">
        <v>104.545</v>
      </c>
      <c r="ID27">
        <v>101.19499999999999</v>
      </c>
    </row>
    <row r="28" spans="1:238" x14ac:dyDescent="0.35">
      <c r="A28">
        <v>11</v>
      </c>
      <c r="B28">
        <v>1599676362.5</v>
      </c>
      <c r="C28">
        <v>1486.4000000953699</v>
      </c>
      <c r="D28" t="s">
        <v>414</v>
      </c>
      <c r="E28" t="s">
        <v>415</v>
      </c>
      <c r="F28">
        <v>1599676362.5</v>
      </c>
      <c r="G28">
        <f t="shared" si="0"/>
        <v>-5.7618282184547873E-3</v>
      </c>
      <c r="H28">
        <f t="shared" si="1"/>
        <v>2.1257868819956003</v>
      </c>
      <c r="I28">
        <f t="shared" si="2"/>
        <v>400.17899765175753</v>
      </c>
      <c r="J28">
        <f t="shared" si="3"/>
        <v>399.87329646633975</v>
      </c>
      <c r="K28">
        <f t="shared" si="4"/>
        <v>40.772673043351908</v>
      </c>
      <c r="L28">
        <f t="shared" si="5"/>
        <v>40.803843553091248</v>
      </c>
      <c r="M28">
        <f t="shared" si="6"/>
        <v>-0.78248766335840325</v>
      </c>
      <c r="N28">
        <f t="shared" si="7"/>
        <v>2.2866106220926956</v>
      </c>
      <c r="O28">
        <f t="shared" si="8"/>
        <v>-0.97025477712312758</v>
      </c>
      <c r="P28">
        <f t="shared" si="9"/>
        <v>-0.58585006794868655</v>
      </c>
      <c r="Q28">
        <f t="shared" si="10"/>
        <v>8.2599801985804646</v>
      </c>
      <c r="R28">
        <f t="shared" si="11"/>
        <v>25.573286421340498</v>
      </c>
      <c r="S28">
        <f t="shared" si="12"/>
        <v>23.175599999999999</v>
      </c>
      <c r="T28">
        <f t="shared" si="13"/>
        <v>2.8498304157201773</v>
      </c>
      <c r="U28">
        <f t="shared" si="14"/>
        <v>77.173240932292217</v>
      </c>
      <c r="V28">
        <f t="shared" si="15"/>
        <v>2.2594912209018201</v>
      </c>
      <c r="W28">
        <f t="shared" si="16"/>
        <v>2.9278169396620002</v>
      </c>
      <c r="X28">
        <f t="shared" si="17"/>
        <v>0.59033919481835717</v>
      </c>
      <c r="Y28">
        <f t="shared" si="18"/>
        <v>254.09662443385614</v>
      </c>
      <c r="Z28">
        <f t="shared" si="19"/>
        <v>55.153571381386378</v>
      </c>
      <c r="AA28">
        <f t="shared" si="20"/>
        <v>5.0202390696229813</v>
      </c>
      <c r="AB28">
        <f t="shared" si="21"/>
        <v>322.53041508344597</v>
      </c>
      <c r="AC28">
        <v>11</v>
      </c>
      <c r="AD28">
        <v>2</v>
      </c>
      <c r="AE28">
        <f t="shared" si="22"/>
        <v>1.0004045930211529</v>
      </c>
      <c r="AF28">
        <f t="shared" si="23"/>
        <v>4.0459302115292139E-2</v>
      </c>
      <c r="AG28">
        <f t="shared" si="24"/>
        <v>54397.628964892727</v>
      </c>
      <c r="AH28" t="s">
        <v>360</v>
      </c>
      <c r="AI28">
        <v>10234.700000000001</v>
      </c>
      <c r="AJ28">
        <v>731.25199999999995</v>
      </c>
      <c r="AK28">
        <v>3263.89</v>
      </c>
      <c r="AL28">
        <f t="shared" si="25"/>
        <v>2532.6379999999999</v>
      </c>
      <c r="AM28">
        <f t="shared" si="26"/>
        <v>0.77595691031254121</v>
      </c>
      <c r="AN28">
        <v>-1.7145681900199501</v>
      </c>
      <c r="AO28" t="s">
        <v>416</v>
      </c>
      <c r="AP28">
        <v>10209.4</v>
      </c>
      <c r="AQ28">
        <v>819.43461538461497</v>
      </c>
      <c r="AR28">
        <v>3034</v>
      </c>
      <c r="AS28">
        <f t="shared" si="27"/>
        <v>0.7299160793063233</v>
      </c>
      <c r="AT28">
        <v>0.5</v>
      </c>
      <c r="AU28">
        <f t="shared" si="28"/>
        <v>42.276115129541054</v>
      </c>
      <c r="AV28">
        <f t="shared" si="29"/>
        <v>2.1257868819956003</v>
      </c>
      <c r="AW28">
        <f t="shared" si="30"/>
        <v>15.429008101828671</v>
      </c>
      <c r="AX28">
        <f t="shared" si="31"/>
        <v>0.73457481872116015</v>
      </c>
      <c r="AY28">
        <f t="shared" si="32"/>
        <v>9.0839829067738687E-2</v>
      </c>
      <c r="AZ28">
        <f t="shared" si="33"/>
        <v>7.5771259063941943E-2</v>
      </c>
      <c r="BA28" t="s">
        <v>417</v>
      </c>
      <c r="BB28">
        <v>805.3</v>
      </c>
      <c r="BC28">
        <f t="shared" si="34"/>
        <v>2228.6999999999998</v>
      </c>
      <c r="BD28">
        <f t="shared" si="35"/>
        <v>0.99365791026849071</v>
      </c>
      <c r="BE28">
        <f t="shared" si="36"/>
        <v>9.3504813734701542E-2</v>
      </c>
      <c r="BF28">
        <f t="shared" si="37"/>
        <v>0.9617054860607348</v>
      </c>
      <c r="BG28">
        <f t="shared" si="38"/>
        <v>9.077096687327596E-2</v>
      </c>
      <c r="BH28">
        <f t="shared" si="39"/>
        <v>0.97651807736195273</v>
      </c>
      <c r="BI28">
        <f t="shared" si="40"/>
        <v>2.348192263804727E-2</v>
      </c>
      <c r="BJ28">
        <f t="shared" si="41"/>
        <v>50.167999999999999</v>
      </c>
      <c r="BK28">
        <f t="shared" si="42"/>
        <v>42.276115129541054</v>
      </c>
      <c r="BL28">
        <f t="shared" si="43"/>
        <v>0.84269086129686366</v>
      </c>
      <c r="BM28">
        <f t="shared" si="44"/>
        <v>0.19538172259372721</v>
      </c>
      <c r="BN28">
        <v>1599676362.5</v>
      </c>
      <c r="BO28">
        <v>400.17899999999997</v>
      </c>
      <c r="BP28">
        <v>399.96199999999999</v>
      </c>
      <c r="BQ28">
        <v>22.159700000000001</v>
      </c>
      <c r="BR28">
        <v>28.9178</v>
      </c>
      <c r="BS28">
        <v>400.39299999999997</v>
      </c>
      <c r="BT28">
        <v>22.403199999999998</v>
      </c>
      <c r="BU28">
        <v>500.00599999999997</v>
      </c>
      <c r="BV28">
        <v>101.864</v>
      </c>
      <c r="BW28">
        <v>9.9980600000000003E-2</v>
      </c>
      <c r="BX28">
        <v>23.623000000000001</v>
      </c>
      <c r="BY28">
        <v>23.175599999999999</v>
      </c>
      <c r="BZ28">
        <v>999.9</v>
      </c>
      <c r="CA28">
        <v>0</v>
      </c>
      <c r="CB28">
        <v>0</v>
      </c>
      <c r="CC28">
        <v>9985</v>
      </c>
      <c r="CD28">
        <v>0</v>
      </c>
      <c r="CE28">
        <v>12.162800000000001</v>
      </c>
      <c r="CF28">
        <v>0.21704100000000001</v>
      </c>
      <c r="CG28">
        <v>409.24799999999999</v>
      </c>
      <c r="CH28">
        <v>411.87200000000001</v>
      </c>
      <c r="CI28">
        <v>-6.7580600000000004</v>
      </c>
      <c r="CJ28">
        <v>399.96199999999999</v>
      </c>
      <c r="CK28">
        <v>28.9178</v>
      </c>
      <c r="CL28">
        <v>2.2572899999999998</v>
      </c>
      <c r="CM28">
        <v>2.9456899999999999</v>
      </c>
      <c r="CN28">
        <v>19.3748</v>
      </c>
      <c r="CO28">
        <v>23.7241</v>
      </c>
      <c r="CP28">
        <v>50.167999999999999</v>
      </c>
      <c r="CQ28">
        <v>0.90030600000000005</v>
      </c>
      <c r="CR28">
        <v>9.9693599999999993E-2</v>
      </c>
      <c r="CS28">
        <v>0</v>
      </c>
      <c r="CT28">
        <v>819.93299999999999</v>
      </c>
      <c r="CU28">
        <v>4.9998100000000001</v>
      </c>
      <c r="CV28">
        <v>454.20699999999999</v>
      </c>
      <c r="CW28">
        <v>375.52499999999998</v>
      </c>
      <c r="CX28">
        <v>40.125</v>
      </c>
      <c r="CY28">
        <v>44</v>
      </c>
      <c r="CZ28">
        <v>42.311999999999998</v>
      </c>
      <c r="DA28">
        <v>43.25</v>
      </c>
      <c r="DB28">
        <v>42.686999999999998</v>
      </c>
      <c r="DC28">
        <v>40.67</v>
      </c>
      <c r="DD28">
        <v>4.5</v>
      </c>
      <c r="DE28">
        <v>0</v>
      </c>
      <c r="DF28">
        <v>137.5</v>
      </c>
      <c r="DG28">
        <v>0</v>
      </c>
      <c r="DH28">
        <v>819.43461538461497</v>
      </c>
      <c r="DI28">
        <v>1.39965811400768</v>
      </c>
      <c r="DJ28">
        <v>-1.74239313736156</v>
      </c>
      <c r="DK28">
        <v>453.30488461538499</v>
      </c>
      <c r="DL28">
        <v>15</v>
      </c>
      <c r="DM28">
        <v>1599676297.5</v>
      </c>
      <c r="DN28" t="s">
        <v>418</v>
      </c>
      <c r="DO28">
        <v>1599676289.5</v>
      </c>
      <c r="DP28">
        <v>1599676297.5</v>
      </c>
      <c r="DQ28">
        <v>54</v>
      </c>
      <c r="DR28">
        <v>1.2E-2</v>
      </c>
      <c r="DS28">
        <v>0.03</v>
      </c>
      <c r="DT28">
        <v>-0.214</v>
      </c>
      <c r="DU28">
        <v>-0.24399999999999999</v>
      </c>
      <c r="DV28">
        <v>400</v>
      </c>
      <c r="DW28">
        <v>14</v>
      </c>
      <c r="DX28">
        <v>0.25</v>
      </c>
      <c r="DY28">
        <v>0.02</v>
      </c>
      <c r="DZ28">
        <v>399.95409999999998</v>
      </c>
      <c r="EA28">
        <v>-0.14174859287182201</v>
      </c>
      <c r="EB28">
        <v>3.2203881753601601E-2</v>
      </c>
      <c r="EC28">
        <v>0</v>
      </c>
      <c r="ED28">
        <v>400.251033333333</v>
      </c>
      <c r="EE28">
        <v>-0.55846051167970201</v>
      </c>
      <c r="EF28">
        <v>4.1624899065613397E-2</v>
      </c>
      <c r="EG28">
        <v>1</v>
      </c>
      <c r="EH28">
        <v>28.7980625</v>
      </c>
      <c r="EI28">
        <v>0.758887429643477</v>
      </c>
      <c r="EJ28">
        <v>7.3305213619155304E-2</v>
      </c>
      <c r="EK28">
        <v>0</v>
      </c>
      <c r="EL28">
        <v>21.773947499999998</v>
      </c>
      <c r="EM28">
        <v>1.8735613508442199</v>
      </c>
      <c r="EN28">
        <v>0.18206196470913399</v>
      </c>
      <c r="EO28">
        <v>0</v>
      </c>
      <c r="EP28">
        <v>1</v>
      </c>
      <c r="EQ28">
        <v>4</v>
      </c>
      <c r="ER28" t="s">
        <v>370</v>
      </c>
      <c r="ES28">
        <v>2.9986799999999998</v>
      </c>
      <c r="ET28">
        <v>2.6941899999999999</v>
      </c>
      <c r="EU28">
        <v>0.101061</v>
      </c>
      <c r="EV28">
        <v>0.101477</v>
      </c>
      <c r="EW28">
        <v>0.10483199999999999</v>
      </c>
      <c r="EX28">
        <v>0.124266</v>
      </c>
      <c r="EY28">
        <v>28266</v>
      </c>
      <c r="EZ28">
        <v>31924.3</v>
      </c>
      <c r="FA28">
        <v>27478.799999999999</v>
      </c>
      <c r="FB28">
        <v>30765.5</v>
      </c>
      <c r="FC28">
        <v>34513.300000000003</v>
      </c>
      <c r="FD28">
        <v>37069</v>
      </c>
      <c r="FE28">
        <v>40614.6</v>
      </c>
      <c r="FF28">
        <v>45311.199999999997</v>
      </c>
      <c r="FG28">
        <v>1.9547300000000001</v>
      </c>
      <c r="FH28">
        <v>1.9705299999999999</v>
      </c>
      <c r="FI28">
        <v>-8.1881899999999997E-3</v>
      </c>
      <c r="FJ28">
        <v>0</v>
      </c>
      <c r="FK28">
        <v>23.310300000000002</v>
      </c>
      <c r="FL28">
        <v>999.9</v>
      </c>
      <c r="FM28">
        <v>63.954000000000001</v>
      </c>
      <c r="FN28">
        <v>31.36</v>
      </c>
      <c r="FO28">
        <v>28.911899999999999</v>
      </c>
      <c r="FP28">
        <v>61.950099999999999</v>
      </c>
      <c r="FQ28">
        <v>35.392600000000002</v>
      </c>
      <c r="FR28">
        <v>1</v>
      </c>
      <c r="FS28">
        <v>0.105633</v>
      </c>
      <c r="FT28">
        <v>2.4174199999999999</v>
      </c>
      <c r="FU28">
        <v>20.193899999999999</v>
      </c>
      <c r="FV28">
        <v>5.2232799999999999</v>
      </c>
      <c r="FW28">
        <v>12.027900000000001</v>
      </c>
      <c r="FX28">
        <v>4.9598000000000004</v>
      </c>
      <c r="FY28">
        <v>3.3018000000000001</v>
      </c>
      <c r="FZ28">
        <v>9278.2000000000007</v>
      </c>
      <c r="GA28">
        <v>9999</v>
      </c>
      <c r="GB28">
        <v>999.9</v>
      </c>
      <c r="GC28">
        <v>9999</v>
      </c>
      <c r="GD28">
        <v>1.8797200000000001</v>
      </c>
      <c r="GE28">
        <v>1.87656</v>
      </c>
      <c r="GF28">
        <v>1.87873</v>
      </c>
      <c r="GG28">
        <v>1.87859</v>
      </c>
      <c r="GH28">
        <v>1.87995</v>
      </c>
      <c r="GI28">
        <v>1.8730199999999999</v>
      </c>
      <c r="GJ28">
        <v>1.8805799999999999</v>
      </c>
      <c r="GK28">
        <v>1.8746799999999999</v>
      </c>
      <c r="GL28">
        <v>5</v>
      </c>
      <c r="GM28">
        <v>0</v>
      </c>
      <c r="GN28">
        <v>0</v>
      </c>
      <c r="GO28">
        <v>0</v>
      </c>
      <c r="GP28" t="s">
        <v>362</v>
      </c>
      <c r="GQ28" t="s">
        <v>363</v>
      </c>
      <c r="GR28" t="s">
        <v>364</v>
      </c>
      <c r="GS28" t="s">
        <v>364</v>
      </c>
      <c r="GT28" t="s">
        <v>364</v>
      </c>
      <c r="GU28" t="s">
        <v>364</v>
      </c>
      <c r="GV28">
        <v>0</v>
      </c>
      <c r="GW28">
        <v>100</v>
      </c>
      <c r="GX28">
        <v>100</v>
      </c>
      <c r="GY28">
        <v>-0.214</v>
      </c>
      <c r="GZ28">
        <v>-0.24349999999999999</v>
      </c>
      <c r="HA28">
        <v>-0.213649999999973</v>
      </c>
      <c r="HB28">
        <v>0</v>
      </c>
      <c r="HC28">
        <v>0</v>
      </c>
      <c r="HD28">
        <v>0</v>
      </c>
      <c r="HE28">
        <v>-0.24351500000000001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1.2</v>
      </c>
      <c r="HN28">
        <v>1.1000000000000001</v>
      </c>
      <c r="HO28">
        <v>2</v>
      </c>
      <c r="HP28">
        <v>509.88299999999998</v>
      </c>
      <c r="HQ28">
        <v>503.21600000000001</v>
      </c>
      <c r="HR28">
        <v>19.778500000000001</v>
      </c>
      <c r="HS28">
        <v>28.709900000000001</v>
      </c>
      <c r="HT28">
        <v>29.998999999999999</v>
      </c>
      <c r="HU28">
        <v>28.745799999999999</v>
      </c>
      <c r="HV28">
        <v>28.730599999999999</v>
      </c>
      <c r="HW28">
        <v>20.649699999999999</v>
      </c>
      <c r="HX28">
        <v>20.05</v>
      </c>
      <c r="HY28">
        <v>95.7</v>
      </c>
      <c r="HZ28">
        <v>19.868200000000002</v>
      </c>
      <c r="IA28">
        <v>400</v>
      </c>
      <c r="IB28">
        <v>15.5937</v>
      </c>
      <c r="IC28">
        <v>104.548</v>
      </c>
      <c r="ID28">
        <v>101.191</v>
      </c>
    </row>
    <row r="29" spans="1:238" x14ac:dyDescent="0.35">
      <c r="A29">
        <v>12</v>
      </c>
      <c r="B29">
        <v>1599676483</v>
      </c>
      <c r="C29">
        <v>1606.9000000953699</v>
      </c>
      <c r="D29" t="s">
        <v>419</v>
      </c>
      <c r="E29" t="s">
        <v>420</v>
      </c>
      <c r="F29">
        <v>1599676483</v>
      </c>
      <c r="G29">
        <f t="shared" si="0"/>
        <v>-2.0738120521336867E-3</v>
      </c>
      <c r="H29">
        <f t="shared" si="1"/>
        <v>-0.60460929702044397</v>
      </c>
      <c r="I29">
        <f t="shared" si="2"/>
        <v>401.71100066790075</v>
      </c>
      <c r="J29">
        <f t="shared" si="3"/>
        <v>398.69318975915132</v>
      </c>
      <c r="K29">
        <f t="shared" si="4"/>
        <v>40.651159510578346</v>
      </c>
      <c r="L29">
        <f t="shared" si="5"/>
        <v>40.958858552787838</v>
      </c>
      <c r="M29">
        <f t="shared" si="6"/>
        <v>-0.65567719663666413</v>
      </c>
      <c r="N29">
        <f t="shared" si="7"/>
        <v>2.2890679657119573</v>
      </c>
      <c r="O29">
        <f t="shared" si="8"/>
        <v>-0.78192144647978368</v>
      </c>
      <c r="P29">
        <f t="shared" si="9"/>
        <v>-0.47536219754664999</v>
      </c>
      <c r="Q29">
        <f t="shared" si="10"/>
        <v>1.5958132752824533E-5</v>
      </c>
      <c r="R29">
        <f t="shared" si="11"/>
        <v>25.246040137876232</v>
      </c>
      <c r="S29">
        <f t="shared" si="12"/>
        <v>24.077500000000001</v>
      </c>
      <c r="T29">
        <f t="shared" si="13"/>
        <v>3.0089457559918356</v>
      </c>
      <c r="U29">
        <f t="shared" si="14"/>
        <v>88.626060991617692</v>
      </c>
      <c r="V29">
        <f t="shared" si="15"/>
        <v>2.7461566128672001</v>
      </c>
      <c r="W29">
        <f t="shared" si="16"/>
        <v>3.0985881377791724</v>
      </c>
      <c r="X29">
        <f t="shared" si="17"/>
        <v>0.26278914312463542</v>
      </c>
      <c r="Y29">
        <f t="shared" si="18"/>
        <v>91.45511149909558</v>
      </c>
      <c r="Z29">
        <f t="shared" si="19"/>
        <v>60.457692938839983</v>
      </c>
      <c r="AA29">
        <f t="shared" si="20"/>
        <v>5.5486520799557564</v>
      </c>
      <c r="AB29">
        <f t="shared" si="21"/>
        <v>157.46147247602408</v>
      </c>
      <c r="AC29">
        <v>10</v>
      </c>
      <c r="AD29">
        <v>2</v>
      </c>
      <c r="AE29">
        <f t="shared" si="22"/>
        <v>1.0003684070453047</v>
      </c>
      <c r="AF29">
        <f t="shared" si="23"/>
        <v>3.6840704530471946E-2</v>
      </c>
      <c r="AG29">
        <f t="shared" si="24"/>
        <v>54307.778300912956</v>
      </c>
      <c r="AH29" t="s">
        <v>421</v>
      </c>
      <c r="AI29">
        <v>10206</v>
      </c>
      <c r="AJ29">
        <v>728.26346153846202</v>
      </c>
      <c r="AK29">
        <v>3236.62</v>
      </c>
      <c r="AL29">
        <f t="shared" si="25"/>
        <v>2508.3565384615376</v>
      </c>
      <c r="AM29">
        <f t="shared" si="26"/>
        <v>0.77499259674028387</v>
      </c>
      <c r="AN29">
        <v>-0.60470192550206203</v>
      </c>
      <c r="AO29" t="s">
        <v>422</v>
      </c>
      <c r="AP29" t="s">
        <v>422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-0.60460929702044397</v>
      </c>
      <c r="AW29" t="e">
        <f t="shared" si="30"/>
        <v>#DIV/0!</v>
      </c>
      <c r="AX29" t="e">
        <f t="shared" si="31"/>
        <v>#DIV/0!</v>
      </c>
      <c r="AY29">
        <f t="shared" si="32"/>
        <v>0.11028060364561215</v>
      </c>
      <c r="AZ29" t="e">
        <f t="shared" si="33"/>
        <v>#DIV/0!</v>
      </c>
      <c r="BA29" t="s">
        <v>422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1.2903349066895935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1599676483</v>
      </c>
      <c r="BO29">
        <v>401.71100000000001</v>
      </c>
      <c r="BP29">
        <v>399.98599999999999</v>
      </c>
      <c r="BQ29">
        <v>26.933399999999999</v>
      </c>
      <c r="BR29">
        <v>29.354099999999999</v>
      </c>
      <c r="BS29">
        <v>401.94400000000002</v>
      </c>
      <c r="BT29">
        <v>27.1769</v>
      </c>
      <c r="BU29">
        <v>499.98599999999999</v>
      </c>
      <c r="BV29">
        <v>101.861</v>
      </c>
      <c r="BW29">
        <v>0.100008</v>
      </c>
      <c r="BX29">
        <v>24.567399999999999</v>
      </c>
      <c r="BY29">
        <v>24.077500000000001</v>
      </c>
      <c r="BZ29">
        <v>999.9</v>
      </c>
      <c r="CA29">
        <v>0</v>
      </c>
      <c r="CB29">
        <v>0</v>
      </c>
      <c r="CC29">
        <v>10001.200000000001</v>
      </c>
      <c r="CD29">
        <v>0</v>
      </c>
      <c r="CE29">
        <v>11.3467</v>
      </c>
      <c r="CF29">
        <v>1.7452700000000001</v>
      </c>
      <c r="CG29">
        <v>412.85</v>
      </c>
      <c r="CH29">
        <v>412.08199999999999</v>
      </c>
      <c r="CI29">
        <v>-2.4206799999999999</v>
      </c>
      <c r="CJ29">
        <v>399.98599999999999</v>
      </c>
      <c r="CK29">
        <v>29.354099999999999</v>
      </c>
      <c r="CL29">
        <v>2.7434599999999998</v>
      </c>
      <c r="CM29">
        <v>2.99003</v>
      </c>
      <c r="CN29">
        <v>22.547799999999999</v>
      </c>
      <c r="CO29">
        <v>23.9725</v>
      </c>
      <c r="CP29">
        <v>9.9996100000000008E-3</v>
      </c>
      <c r="CQ29">
        <v>0</v>
      </c>
      <c r="CR29">
        <v>0</v>
      </c>
      <c r="CS29">
        <v>0</v>
      </c>
      <c r="CT29">
        <v>723.7</v>
      </c>
      <c r="CU29">
        <v>9.9996100000000008E-3</v>
      </c>
      <c r="CV29">
        <v>65.2</v>
      </c>
      <c r="CW29">
        <v>9.35</v>
      </c>
      <c r="CX29">
        <v>39.686999999999998</v>
      </c>
      <c r="CY29">
        <v>43.75</v>
      </c>
      <c r="CZ29">
        <v>42</v>
      </c>
      <c r="DA29">
        <v>42.811999999999998</v>
      </c>
      <c r="DB29">
        <v>42.125</v>
      </c>
      <c r="DC29">
        <v>0</v>
      </c>
      <c r="DD29">
        <v>0</v>
      </c>
      <c r="DE29">
        <v>0</v>
      </c>
      <c r="DF29">
        <v>120</v>
      </c>
      <c r="DG29">
        <v>0</v>
      </c>
      <c r="DH29">
        <v>728.26346153846202</v>
      </c>
      <c r="DI29">
        <v>1.2700853111628001</v>
      </c>
      <c r="DJ29">
        <v>-11.365811932983799</v>
      </c>
      <c r="DK29">
        <v>64.717307692307699</v>
      </c>
      <c r="DL29">
        <v>15</v>
      </c>
      <c r="DM29">
        <v>1599676500</v>
      </c>
      <c r="DN29" t="s">
        <v>423</v>
      </c>
      <c r="DO29">
        <v>1599676500</v>
      </c>
      <c r="DP29">
        <v>1599676297.5</v>
      </c>
      <c r="DQ29">
        <v>55</v>
      </c>
      <c r="DR29">
        <v>-1.9E-2</v>
      </c>
      <c r="DS29">
        <v>0.03</v>
      </c>
      <c r="DT29">
        <v>-0.23300000000000001</v>
      </c>
      <c r="DU29">
        <v>-0.24399999999999999</v>
      </c>
      <c r="DV29">
        <v>400</v>
      </c>
      <c r="DW29">
        <v>14</v>
      </c>
      <c r="DX29">
        <v>0.24</v>
      </c>
      <c r="DY29">
        <v>0.02</v>
      </c>
      <c r="DZ29">
        <v>399.96755000000002</v>
      </c>
      <c r="EA29">
        <v>7.6165103188530203E-2</v>
      </c>
      <c r="EB29">
        <v>1.58318508077833E-2</v>
      </c>
      <c r="EC29">
        <v>1</v>
      </c>
      <c r="ED29">
        <v>401.76510000000002</v>
      </c>
      <c r="EE29">
        <v>-0.219737486096754</v>
      </c>
      <c r="EF29">
        <v>1.7782669465894099E-2</v>
      </c>
      <c r="EG29">
        <v>1</v>
      </c>
      <c r="EH29">
        <v>29.335830000000001</v>
      </c>
      <c r="EI29">
        <v>0.11178911819895899</v>
      </c>
      <c r="EJ29">
        <v>1.07650406408893E-2</v>
      </c>
      <c r="EK29">
        <v>1</v>
      </c>
      <c r="EL29">
        <v>26.673932499999999</v>
      </c>
      <c r="EM29">
        <v>1.5677684803001399</v>
      </c>
      <c r="EN29">
        <v>0.150847975438022</v>
      </c>
      <c r="EO29">
        <v>0</v>
      </c>
      <c r="EP29">
        <v>3</v>
      </c>
      <c r="EQ29">
        <v>4</v>
      </c>
      <c r="ER29" t="s">
        <v>361</v>
      </c>
      <c r="ES29">
        <v>2.9986299999999999</v>
      </c>
      <c r="ET29">
        <v>2.6942200000000001</v>
      </c>
      <c r="EU29">
        <v>0.101412</v>
      </c>
      <c r="EV29">
        <v>0.10148699999999999</v>
      </c>
      <c r="EW29">
        <v>0.120134</v>
      </c>
      <c r="EX29">
        <v>0.125551</v>
      </c>
      <c r="EY29">
        <v>28255.200000000001</v>
      </c>
      <c r="EZ29">
        <v>31924.1</v>
      </c>
      <c r="FA29">
        <v>27479.3</v>
      </c>
      <c r="FB29">
        <v>30765.5</v>
      </c>
      <c r="FC29">
        <v>33919.5</v>
      </c>
      <c r="FD29">
        <v>37014.9</v>
      </c>
      <c r="FE29">
        <v>40615</v>
      </c>
      <c r="FF29">
        <v>45311.5</v>
      </c>
      <c r="FG29">
        <v>1.95753</v>
      </c>
      <c r="FH29">
        <v>1.9713499999999999</v>
      </c>
      <c r="FI29">
        <v>3.3434499999999999E-2</v>
      </c>
      <c r="FJ29">
        <v>0</v>
      </c>
      <c r="FK29">
        <v>23.527899999999999</v>
      </c>
      <c r="FL29">
        <v>999.9</v>
      </c>
      <c r="FM29">
        <v>68.593999999999994</v>
      </c>
      <c r="FN29">
        <v>31.35</v>
      </c>
      <c r="FO29">
        <v>30.992100000000001</v>
      </c>
      <c r="FP29">
        <v>61.850099999999998</v>
      </c>
      <c r="FQ29">
        <v>35.532899999999998</v>
      </c>
      <c r="FR29">
        <v>1</v>
      </c>
      <c r="FS29">
        <v>0.1</v>
      </c>
      <c r="FT29">
        <v>0.79812899999999998</v>
      </c>
      <c r="FU29">
        <v>20.208600000000001</v>
      </c>
      <c r="FV29">
        <v>5.2228300000000001</v>
      </c>
      <c r="FW29">
        <v>12.027900000000001</v>
      </c>
      <c r="FX29">
        <v>4.9605499999999996</v>
      </c>
      <c r="FY29">
        <v>3.3018299999999998</v>
      </c>
      <c r="FZ29">
        <v>9280.7999999999993</v>
      </c>
      <c r="GA29">
        <v>9999</v>
      </c>
      <c r="GB29">
        <v>999.9</v>
      </c>
      <c r="GC29">
        <v>9999</v>
      </c>
      <c r="GD29">
        <v>1.8797299999999999</v>
      </c>
      <c r="GE29">
        <v>1.87656</v>
      </c>
      <c r="GF29">
        <v>1.87879</v>
      </c>
      <c r="GG29">
        <v>1.87859</v>
      </c>
      <c r="GH29">
        <v>1.88</v>
      </c>
      <c r="GI29">
        <v>1.8730100000000001</v>
      </c>
      <c r="GJ29">
        <v>1.88059</v>
      </c>
      <c r="GK29">
        <v>1.87469</v>
      </c>
      <c r="GL29">
        <v>5</v>
      </c>
      <c r="GM29">
        <v>0</v>
      </c>
      <c r="GN29">
        <v>0</v>
      </c>
      <c r="GO29">
        <v>0</v>
      </c>
      <c r="GP29" t="s">
        <v>362</v>
      </c>
      <c r="GQ29" t="s">
        <v>363</v>
      </c>
      <c r="GR29" t="s">
        <v>364</v>
      </c>
      <c r="GS29" t="s">
        <v>364</v>
      </c>
      <c r="GT29" t="s">
        <v>364</v>
      </c>
      <c r="GU29" t="s">
        <v>364</v>
      </c>
      <c r="GV29">
        <v>0</v>
      </c>
      <c r="GW29">
        <v>100</v>
      </c>
      <c r="GX29">
        <v>100</v>
      </c>
      <c r="GY29">
        <v>-0.23300000000000001</v>
      </c>
      <c r="GZ29">
        <v>-0.24349999999999999</v>
      </c>
      <c r="HA29">
        <v>-0.213649999999973</v>
      </c>
      <c r="HB29">
        <v>0</v>
      </c>
      <c r="HC29">
        <v>0</v>
      </c>
      <c r="HD29">
        <v>0</v>
      </c>
      <c r="HE29">
        <v>-0.24351500000000001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3.2</v>
      </c>
      <c r="HN29">
        <v>3.1</v>
      </c>
      <c r="HO29">
        <v>2</v>
      </c>
      <c r="HP29">
        <v>511.54700000000003</v>
      </c>
      <c r="HQ29">
        <v>503.62299999999999</v>
      </c>
      <c r="HR29">
        <v>23.011199999999999</v>
      </c>
      <c r="HS29">
        <v>28.6815</v>
      </c>
      <c r="HT29">
        <v>29.9999</v>
      </c>
      <c r="HU29">
        <v>28.718900000000001</v>
      </c>
      <c r="HV29">
        <v>28.7136</v>
      </c>
      <c r="HW29">
        <v>20.667999999999999</v>
      </c>
      <c r="HX29">
        <v>20.05</v>
      </c>
      <c r="HY29">
        <v>95.7</v>
      </c>
      <c r="HZ29">
        <v>23.025099999999998</v>
      </c>
      <c r="IA29">
        <v>400</v>
      </c>
      <c r="IB29">
        <v>15.5937</v>
      </c>
      <c r="IC29">
        <v>104.54900000000001</v>
      </c>
      <c r="ID29">
        <v>101.191</v>
      </c>
    </row>
    <row r="30" spans="1:238" x14ac:dyDescent="0.35">
      <c r="A30">
        <v>13</v>
      </c>
      <c r="B30">
        <v>1599677802.5999999</v>
      </c>
      <c r="C30">
        <v>2926.5</v>
      </c>
      <c r="D30" t="s">
        <v>424</v>
      </c>
      <c r="E30" t="s">
        <v>425</v>
      </c>
      <c r="F30">
        <v>1599677802.5999999</v>
      </c>
      <c r="G30">
        <f t="shared" si="0"/>
        <v>1.1710691590703751E-4</v>
      </c>
      <c r="H30">
        <f t="shared" si="1"/>
        <v>-0.79307516265173184</v>
      </c>
      <c r="I30">
        <f t="shared" si="2"/>
        <v>400.90700088461887</v>
      </c>
      <c r="J30">
        <f t="shared" si="3"/>
        <v>440.98830859439403</v>
      </c>
      <c r="K30">
        <f t="shared" si="4"/>
        <v>44.967138603014995</v>
      </c>
      <c r="L30">
        <f t="shared" si="5"/>
        <v>40.880087576831706</v>
      </c>
      <c r="M30">
        <f t="shared" si="6"/>
        <v>2.9875291782675884E-2</v>
      </c>
      <c r="N30">
        <f t="shared" si="7"/>
        <v>2.2862040480609283</v>
      </c>
      <c r="O30">
        <f t="shared" si="8"/>
        <v>2.9660089796454143E-2</v>
      </c>
      <c r="P30">
        <f t="shared" si="9"/>
        <v>1.85567618310391E-2</v>
      </c>
      <c r="Q30">
        <f t="shared" si="10"/>
        <v>1.5958132752824533E-5</v>
      </c>
      <c r="R30">
        <f t="shared" si="11"/>
        <v>26.311392178623787</v>
      </c>
      <c r="S30">
        <f t="shared" si="12"/>
        <v>25.868300000000001</v>
      </c>
      <c r="T30">
        <f t="shared" si="13"/>
        <v>3.3480517496125279</v>
      </c>
      <c r="U30">
        <f t="shared" si="14"/>
        <v>85.867648702897924</v>
      </c>
      <c r="V30">
        <f t="shared" si="15"/>
        <v>2.9578964742311999</v>
      </c>
      <c r="W30">
        <f t="shared" si="16"/>
        <v>3.4447158142940681</v>
      </c>
      <c r="X30">
        <f t="shared" si="17"/>
        <v>0.39015527538132799</v>
      </c>
      <c r="Y30">
        <f t="shared" si="18"/>
        <v>-5.1644149915003545</v>
      </c>
      <c r="Z30">
        <f t="shared" si="19"/>
        <v>59.33439503244351</v>
      </c>
      <c r="AA30">
        <f t="shared" si="20"/>
        <v>5.5512586253380505</v>
      </c>
      <c r="AB30">
        <f t="shared" si="21"/>
        <v>59.721254624413959</v>
      </c>
      <c r="AC30">
        <v>10</v>
      </c>
      <c r="AD30">
        <v>2</v>
      </c>
      <c r="AE30">
        <f t="shared" si="22"/>
        <v>1.0003712736744186</v>
      </c>
      <c r="AF30">
        <f t="shared" si="23"/>
        <v>3.7127367441858183E-2</v>
      </c>
      <c r="AG30">
        <f t="shared" si="24"/>
        <v>53888.61869838283</v>
      </c>
      <c r="AH30" t="s">
        <v>426</v>
      </c>
      <c r="AI30">
        <v>10209.1</v>
      </c>
      <c r="AJ30">
        <v>737.198076923077</v>
      </c>
      <c r="AK30">
        <v>3851.28</v>
      </c>
      <c r="AL30">
        <f t="shared" si="25"/>
        <v>3114.081923076923</v>
      </c>
      <c r="AM30">
        <f t="shared" si="26"/>
        <v>0.80858361975159498</v>
      </c>
      <c r="AN30">
        <v>-0.79276287900536702</v>
      </c>
      <c r="AO30" t="s">
        <v>422</v>
      </c>
      <c r="AP30" t="s">
        <v>422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-0.79307516265173184</v>
      </c>
      <c r="AW30" t="e">
        <f t="shared" si="30"/>
        <v>#DIV/0!</v>
      </c>
      <c r="AX30" t="e">
        <f t="shared" si="31"/>
        <v>#DIV/0!</v>
      </c>
      <c r="AY30">
        <f t="shared" si="32"/>
        <v>-0.37179524513602397</v>
      </c>
      <c r="AZ30" t="e">
        <f t="shared" si="33"/>
        <v>#DIV/0!</v>
      </c>
      <c r="BA30" t="s">
        <v>422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1.236730469889076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1599677802.5999999</v>
      </c>
      <c r="BO30">
        <v>400.90699999999998</v>
      </c>
      <c r="BP30">
        <v>400.012</v>
      </c>
      <c r="BQ30">
        <v>29.0078</v>
      </c>
      <c r="BR30">
        <v>28.871400000000001</v>
      </c>
      <c r="BS30">
        <v>401.13400000000001</v>
      </c>
      <c r="BT30">
        <v>29.251300000000001</v>
      </c>
      <c r="BU30">
        <v>499.99900000000002</v>
      </c>
      <c r="BV30">
        <v>101.869</v>
      </c>
      <c r="BW30">
        <v>0.100004</v>
      </c>
      <c r="BX30">
        <v>26.349699999999999</v>
      </c>
      <c r="BY30">
        <v>25.868300000000001</v>
      </c>
      <c r="BZ30">
        <v>999.9</v>
      </c>
      <c r="CA30">
        <v>0</v>
      </c>
      <c r="CB30">
        <v>0</v>
      </c>
      <c r="CC30">
        <v>9981.8799999999992</v>
      </c>
      <c r="CD30">
        <v>0</v>
      </c>
      <c r="CE30">
        <v>9.4788800000000002</v>
      </c>
      <c r="CF30">
        <v>0.88845799999999997</v>
      </c>
      <c r="CG30">
        <v>412.87799999999999</v>
      </c>
      <c r="CH30">
        <v>411.90499999999997</v>
      </c>
      <c r="CI30">
        <v>0.13636200000000001</v>
      </c>
      <c r="CJ30">
        <v>400.012</v>
      </c>
      <c r="CK30">
        <v>28.871400000000001</v>
      </c>
      <c r="CL30">
        <v>2.95499</v>
      </c>
      <c r="CM30">
        <v>2.9411</v>
      </c>
      <c r="CN30">
        <v>23.776499999999999</v>
      </c>
      <c r="CO30">
        <v>23.6982</v>
      </c>
      <c r="CP30">
        <v>9.9996100000000008E-3</v>
      </c>
      <c r="CQ30">
        <v>0</v>
      </c>
      <c r="CR30">
        <v>0</v>
      </c>
      <c r="CS30">
        <v>0</v>
      </c>
      <c r="CT30">
        <v>735.9</v>
      </c>
      <c r="CU30">
        <v>9.9996100000000008E-3</v>
      </c>
      <c r="CV30">
        <v>53.9</v>
      </c>
      <c r="CW30">
        <v>9.1999999999999993</v>
      </c>
      <c r="CX30">
        <v>38</v>
      </c>
      <c r="CY30">
        <v>41.936999999999998</v>
      </c>
      <c r="CZ30">
        <v>40.061999999999998</v>
      </c>
      <c r="DA30">
        <v>41.375</v>
      </c>
      <c r="DB30">
        <v>40.686999999999998</v>
      </c>
      <c r="DC30">
        <v>0</v>
      </c>
      <c r="DD30">
        <v>0</v>
      </c>
      <c r="DE30">
        <v>0</v>
      </c>
      <c r="DF30">
        <v>1319.39999985695</v>
      </c>
      <c r="DG30">
        <v>0</v>
      </c>
      <c r="DH30">
        <v>737.198076923077</v>
      </c>
      <c r="DI30">
        <v>-7.8034191764879601</v>
      </c>
      <c r="DJ30">
        <v>1.0632481309578701</v>
      </c>
      <c r="DK30">
        <v>54.757692307692302</v>
      </c>
      <c r="DL30">
        <v>15</v>
      </c>
      <c r="DM30">
        <v>1599677822.5999999</v>
      </c>
      <c r="DN30" t="s">
        <v>427</v>
      </c>
      <c r="DO30">
        <v>1599677822.5999999</v>
      </c>
      <c r="DP30">
        <v>1599676297.5</v>
      </c>
      <c r="DQ30">
        <v>56</v>
      </c>
      <c r="DR30">
        <v>6.0000000000000001E-3</v>
      </c>
      <c r="DS30">
        <v>0.03</v>
      </c>
      <c r="DT30">
        <v>-0.22700000000000001</v>
      </c>
      <c r="DU30">
        <v>-0.24399999999999999</v>
      </c>
      <c r="DV30">
        <v>400</v>
      </c>
      <c r="DW30">
        <v>14</v>
      </c>
      <c r="DX30">
        <v>0.24</v>
      </c>
      <c r="DY30">
        <v>0.02</v>
      </c>
      <c r="DZ30">
        <v>399.99663414634102</v>
      </c>
      <c r="EA30">
        <v>-1.2522648084821401E-2</v>
      </c>
      <c r="EB30">
        <v>2.7178503070427601E-2</v>
      </c>
      <c r="EC30">
        <v>1</v>
      </c>
      <c r="ED30">
        <v>400.90016129032301</v>
      </c>
      <c r="EE30">
        <v>-0.15904838709740099</v>
      </c>
      <c r="EF30">
        <v>1.5941620863466399E-2</v>
      </c>
      <c r="EG30">
        <v>1</v>
      </c>
      <c r="EH30">
        <v>28.885273170731701</v>
      </c>
      <c r="EI30">
        <v>-7.9854355400624702E-2</v>
      </c>
      <c r="EJ30">
        <v>8.1124422472367997E-3</v>
      </c>
      <c r="EK30">
        <v>1</v>
      </c>
      <c r="EL30">
        <v>29.021056097561001</v>
      </c>
      <c r="EM30">
        <v>-8.0406271777004906E-2</v>
      </c>
      <c r="EN30">
        <v>7.9779283569438204E-3</v>
      </c>
      <c r="EO30">
        <v>1</v>
      </c>
      <c r="EP30">
        <v>4</v>
      </c>
      <c r="EQ30">
        <v>4</v>
      </c>
      <c r="ER30" t="s">
        <v>376</v>
      </c>
      <c r="ES30">
        <v>2.9986100000000002</v>
      </c>
      <c r="ET30">
        <v>2.69421</v>
      </c>
      <c r="EU30">
        <v>0.101245</v>
      </c>
      <c r="EV30">
        <v>0.10145700000000001</v>
      </c>
      <c r="EW30">
        <v>0.126413</v>
      </c>
      <c r="EX30">
        <v>0.124098</v>
      </c>
      <c r="EY30">
        <v>28249.3</v>
      </c>
      <c r="EZ30">
        <v>31908.6</v>
      </c>
      <c r="FA30">
        <v>27469.4</v>
      </c>
      <c r="FB30">
        <v>30750.3</v>
      </c>
      <c r="FC30">
        <v>33665.300000000003</v>
      </c>
      <c r="FD30">
        <v>37060</v>
      </c>
      <c r="FE30">
        <v>40602.400000000001</v>
      </c>
      <c r="FF30">
        <v>45291.8</v>
      </c>
      <c r="FG30">
        <v>1.9555</v>
      </c>
      <c r="FH30">
        <v>1.9716</v>
      </c>
      <c r="FI30">
        <v>3.0268E-2</v>
      </c>
      <c r="FJ30">
        <v>0</v>
      </c>
      <c r="FK30">
        <v>25.372199999999999</v>
      </c>
      <c r="FL30">
        <v>999.9</v>
      </c>
      <c r="FM30">
        <v>71.878</v>
      </c>
      <c r="FN30">
        <v>30.614999999999998</v>
      </c>
      <c r="FO30">
        <v>31.139800000000001</v>
      </c>
      <c r="FP30">
        <v>61.451099999999997</v>
      </c>
      <c r="FQ30">
        <v>35.3005</v>
      </c>
      <c r="FR30">
        <v>1</v>
      </c>
      <c r="FS30">
        <v>0.11468</v>
      </c>
      <c r="FT30">
        <v>1.27112</v>
      </c>
      <c r="FU30">
        <v>20.205400000000001</v>
      </c>
      <c r="FV30">
        <v>5.2244799999999998</v>
      </c>
      <c r="FW30">
        <v>12.027900000000001</v>
      </c>
      <c r="FX30">
        <v>4.9608999999999996</v>
      </c>
      <c r="FY30">
        <v>3.30192</v>
      </c>
      <c r="FZ30">
        <v>9309.9</v>
      </c>
      <c r="GA30">
        <v>9999</v>
      </c>
      <c r="GB30">
        <v>999.9</v>
      </c>
      <c r="GC30">
        <v>9999</v>
      </c>
      <c r="GD30">
        <v>1.8797299999999999</v>
      </c>
      <c r="GE30">
        <v>1.8765700000000001</v>
      </c>
      <c r="GF30">
        <v>1.87879</v>
      </c>
      <c r="GG30">
        <v>1.8786</v>
      </c>
      <c r="GH30">
        <v>1.87999</v>
      </c>
      <c r="GI30">
        <v>1.8730100000000001</v>
      </c>
      <c r="GJ30">
        <v>1.88063</v>
      </c>
      <c r="GK30">
        <v>1.87469</v>
      </c>
      <c r="GL30">
        <v>5</v>
      </c>
      <c r="GM30">
        <v>0</v>
      </c>
      <c r="GN30">
        <v>0</v>
      </c>
      <c r="GO30">
        <v>0</v>
      </c>
      <c r="GP30" t="s">
        <v>362</v>
      </c>
      <c r="GQ30" t="s">
        <v>363</v>
      </c>
      <c r="GR30" t="s">
        <v>364</v>
      </c>
      <c r="GS30" t="s">
        <v>364</v>
      </c>
      <c r="GT30" t="s">
        <v>364</v>
      </c>
      <c r="GU30" t="s">
        <v>364</v>
      </c>
      <c r="GV30">
        <v>0</v>
      </c>
      <c r="GW30">
        <v>100</v>
      </c>
      <c r="GX30">
        <v>100</v>
      </c>
      <c r="GY30">
        <v>-0.22700000000000001</v>
      </c>
      <c r="GZ30">
        <v>-0.24349999999999999</v>
      </c>
      <c r="HA30">
        <v>-0.23275000000001</v>
      </c>
      <c r="HB30">
        <v>0</v>
      </c>
      <c r="HC30">
        <v>0</v>
      </c>
      <c r="HD30">
        <v>0</v>
      </c>
      <c r="HE30">
        <v>-0.24351500000000001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21.7</v>
      </c>
      <c r="HN30">
        <v>25.1</v>
      </c>
      <c r="HO30">
        <v>2</v>
      </c>
      <c r="HP30">
        <v>511.42700000000002</v>
      </c>
      <c r="HQ30">
        <v>505.13</v>
      </c>
      <c r="HR30">
        <v>24.290199999999999</v>
      </c>
      <c r="HS30">
        <v>28.889900000000001</v>
      </c>
      <c r="HT30">
        <v>30</v>
      </c>
      <c r="HU30">
        <v>28.8582</v>
      </c>
      <c r="HV30">
        <v>28.860399999999998</v>
      </c>
      <c r="HW30">
        <v>20.733799999999999</v>
      </c>
      <c r="HX30">
        <v>20.05</v>
      </c>
      <c r="HY30">
        <v>95.7</v>
      </c>
      <c r="HZ30">
        <v>24.289899999999999</v>
      </c>
      <c r="IA30">
        <v>400</v>
      </c>
      <c r="IB30">
        <v>15.5937</v>
      </c>
      <c r="IC30">
        <v>104.515</v>
      </c>
      <c r="ID30">
        <v>101.145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2020-09-09T13:57:13Z</dcterms:created>
  <dcterms:modified xsi:type="dcterms:W3CDTF">2020-09-21T13:52:44Z</dcterms:modified>
</cp:coreProperties>
</file>